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45" tabRatio="599"/>
  </bookViews>
  <sheets>
    <sheet name="Sheet1" sheetId="1" r:id="rId1"/>
    <sheet name="Sheet2" sheetId="2" r:id="rId2"/>
    <sheet name="Sheet3" sheetId="3" r:id="rId3"/>
    <sheet name="Sheet4" sheetId="4" r:id="rId4"/>
    <sheet name="Sheet5" sheetId="9" r:id="rId5"/>
    <sheet name="Sheet6" sheetId="5" r:id="rId6"/>
    <sheet name="Sheet7" sheetId="6" r:id="rId7"/>
    <sheet name="Sheet8" sheetId="10" r:id="rId8"/>
    <sheet name="Sheet9" sheetId="7" r:id="rId9"/>
  </sheets>
  <definedNames>
    <definedName name="_xlnm.Print_Area" localSheetId="0">Sheet1!$A$1:$Q$55</definedName>
    <definedName name="_xlnm.Print_Area" localSheetId="3">Sheet4!$A$1:$M$46</definedName>
    <definedName name="_xlnm.Print_Area" localSheetId="5">Sheet6!$A$1:$S$38</definedName>
    <definedName name="_xlnm.Print_Area" localSheetId="6">Sheet7!$A$1:$T$50</definedName>
  </definedNames>
  <calcPr calcId="152511"/>
</workbook>
</file>

<file path=xl/calcChain.xml><?xml version="1.0" encoding="utf-8"?>
<calcChain xmlns="http://schemas.openxmlformats.org/spreadsheetml/2006/main">
  <c r="C31" i="7" l="1"/>
  <c r="B31" i="7"/>
  <c r="C31" i="9"/>
  <c r="B31" i="9"/>
  <c r="B31" i="2"/>
  <c r="P37" i="1"/>
  <c r="O37" i="1"/>
  <c r="N37" i="1"/>
  <c r="M37" i="1"/>
  <c r="L37" i="1"/>
  <c r="K37" i="1"/>
  <c r="J37" i="1"/>
  <c r="I37" i="1"/>
  <c r="G37" i="1"/>
  <c r="F37" i="1"/>
  <c r="E37" i="1"/>
  <c r="D37" i="1"/>
  <c r="C37" i="1"/>
  <c r="B37" i="1"/>
  <c r="T31" i="7"/>
  <c r="S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T26" i="7"/>
  <c r="S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18" i="7"/>
  <c r="S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T17" i="7"/>
  <c r="S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1" i="7"/>
  <c r="S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T7" i="7"/>
  <c r="T37" i="7" s="1"/>
  <c r="S7" i="7"/>
  <c r="Q7" i="7"/>
  <c r="P7" i="7"/>
  <c r="O7" i="7"/>
  <c r="O37" i="7" s="1"/>
  <c r="N7" i="7"/>
  <c r="M7" i="7"/>
  <c r="M37" i="7" s="1"/>
  <c r="L7" i="7"/>
  <c r="K7" i="7"/>
  <c r="J7" i="7"/>
  <c r="I7" i="7"/>
  <c r="H7" i="7"/>
  <c r="G7" i="7"/>
  <c r="F7" i="7"/>
  <c r="E7" i="7"/>
  <c r="D7" i="7"/>
  <c r="C7" i="7"/>
  <c r="C37" i="7" s="1"/>
  <c r="B7" i="7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L17" i="10"/>
  <c r="J17" i="10"/>
  <c r="H17" i="10"/>
  <c r="F17" i="10"/>
  <c r="D17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M32" i="6"/>
  <c r="L32" i="6"/>
  <c r="K32" i="6"/>
  <c r="J32" i="6"/>
  <c r="I32" i="6"/>
  <c r="H32" i="6"/>
  <c r="G32" i="6"/>
  <c r="F32" i="6"/>
  <c r="E32" i="6"/>
  <c r="D32" i="6"/>
  <c r="C32" i="6"/>
  <c r="B32" i="6"/>
  <c r="M27" i="6"/>
  <c r="L27" i="6"/>
  <c r="K27" i="6"/>
  <c r="J27" i="6"/>
  <c r="I27" i="6"/>
  <c r="H27" i="6"/>
  <c r="G27" i="6"/>
  <c r="F27" i="6"/>
  <c r="E27" i="6"/>
  <c r="D27" i="6"/>
  <c r="C27" i="6"/>
  <c r="B27" i="6"/>
  <c r="M26" i="6"/>
  <c r="L26" i="6"/>
  <c r="K26" i="6"/>
  <c r="J26" i="6"/>
  <c r="I26" i="6"/>
  <c r="H26" i="6"/>
  <c r="G26" i="6"/>
  <c r="F26" i="6"/>
  <c r="E26" i="6"/>
  <c r="D26" i="6"/>
  <c r="C26" i="6"/>
  <c r="B26" i="6"/>
  <c r="M19" i="6"/>
  <c r="L19" i="6"/>
  <c r="K19" i="6"/>
  <c r="J19" i="6"/>
  <c r="I19" i="6"/>
  <c r="H19" i="6"/>
  <c r="G19" i="6"/>
  <c r="F19" i="6"/>
  <c r="E19" i="6"/>
  <c r="D19" i="6"/>
  <c r="C19" i="6"/>
  <c r="B19" i="6"/>
  <c r="M18" i="6"/>
  <c r="L18" i="6"/>
  <c r="K18" i="6"/>
  <c r="J18" i="6"/>
  <c r="I18" i="6"/>
  <c r="H18" i="6"/>
  <c r="G18" i="6"/>
  <c r="F18" i="6"/>
  <c r="E18" i="6"/>
  <c r="D18" i="6"/>
  <c r="C18" i="6"/>
  <c r="B18" i="6"/>
  <c r="M12" i="6"/>
  <c r="L12" i="6"/>
  <c r="K12" i="6"/>
  <c r="J12" i="6"/>
  <c r="I12" i="6"/>
  <c r="H12" i="6"/>
  <c r="G12" i="6"/>
  <c r="F12" i="6"/>
  <c r="E12" i="6"/>
  <c r="D12" i="6"/>
  <c r="C12" i="6"/>
  <c r="B12" i="6"/>
  <c r="M8" i="6"/>
  <c r="M38" i="6" s="1"/>
  <c r="L8" i="6"/>
  <c r="L38" i="6" s="1"/>
  <c r="K8" i="6"/>
  <c r="J8" i="6"/>
  <c r="I8" i="6"/>
  <c r="H8" i="6"/>
  <c r="G8" i="6"/>
  <c r="F8" i="6"/>
  <c r="E8" i="6"/>
  <c r="D8" i="6"/>
  <c r="C8" i="6"/>
  <c r="B8" i="6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B38" i="5" s="1"/>
  <c r="O38" i="5"/>
  <c r="N38" i="5"/>
  <c r="L31" i="9"/>
  <c r="K31" i="9"/>
  <c r="J31" i="9"/>
  <c r="I31" i="9"/>
  <c r="H31" i="9"/>
  <c r="G31" i="9"/>
  <c r="F31" i="9"/>
  <c r="E31" i="9"/>
  <c r="D31" i="9"/>
  <c r="L26" i="9"/>
  <c r="K26" i="9"/>
  <c r="J26" i="9"/>
  <c r="I26" i="9"/>
  <c r="H26" i="9"/>
  <c r="G26" i="9"/>
  <c r="F26" i="9"/>
  <c r="E26" i="9"/>
  <c r="D26" i="9"/>
  <c r="C26" i="9"/>
  <c r="B26" i="9"/>
  <c r="L25" i="9"/>
  <c r="K25" i="9"/>
  <c r="J25" i="9"/>
  <c r="I25" i="9"/>
  <c r="H25" i="9"/>
  <c r="G25" i="9"/>
  <c r="F25" i="9"/>
  <c r="E25" i="9"/>
  <c r="D25" i="9"/>
  <c r="C25" i="9"/>
  <c r="B25" i="9"/>
  <c r="L18" i="9"/>
  <c r="K18" i="9"/>
  <c r="J18" i="9"/>
  <c r="I18" i="9"/>
  <c r="H18" i="9"/>
  <c r="G18" i="9"/>
  <c r="F18" i="9"/>
  <c r="E18" i="9"/>
  <c r="D18" i="9"/>
  <c r="C18" i="9"/>
  <c r="B18" i="9"/>
  <c r="L17" i="9"/>
  <c r="K17" i="9"/>
  <c r="J17" i="9"/>
  <c r="I17" i="9"/>
  <c r="H17" i="9"/>
  <c r="G17" i="9"/>
  <c r="F17" i="9"/>
  <c r="E17" i="9"/>
  <c r="D17" i="9"/>
  <c r="C17" i="9"/>
  <c r="B17" i="9"/>
  <c r="L11" i="9"/>
  <c r="K11" i="9"/>
  <c r="J11" i="9"/>
  <c r="I11" i="9"/>
  <c r="H11" i="9"/>
  <c r="G11" i="9"/>
  <c r="F11" i="9"/>
  <c r="E11" i="9"/>
  <c r="D11" i="9"/>
  <c r="C11" i="9"/>
  <c r="B11" i="9"/>
  <c r="L7" i="9"/>
  <c r="K7" i="9"/>
  <c r="J7" i="9"/>
  <c r="I7" i="9"/>
  <c r="H7" i="9"/>
  <c r="G7" i="9"/>
  <c r="F7" i="9"/>
  <c r="E7" i="9"/>
  <c r="D7" i="9"/>
  <c r="C7" i="9"/>
  <c r="B7" i="9"/>
  <c r="O31" i="4"/>
  <c r="N31" i="4"/>
  <c r="L31" i="4"/>
  <c r="K31" i="4"/>
  <c r="J31" i="4"/>
  <c r="I31" i="4"/>
  <c r="H31" i="4"/>
  <c r="G31" i="4"/>
  <c r="F31" i="4"/>
  <c r="E31" i="4"/>
  <c r="D31" i="4"/>
  <c r="B31" i="4"/>
  <c r="O26" i="4"/>
  <c r="N26" i="4"/>
  <c r="L26" i="4"/>
  <c r="K26" i="4"/>
  <c r="J26" i="4"/>
  <c r="I26" i="4"/>
  <c r="H26" i="4"/>
  <c r="G26" i="4"/>
  <c r="F26" i="4"/>
  <c r="E26" i="4"/>
  <c r="D26" i="4"/>
  <c r="B26" i="4"/>
  <c r="O25" i="4"/>
  <c r="N25" i="4"/>
  <c r="L25" i="4"/>
  <c r="K25" i="4"/>
  <c r="J25" i="4"/>
  <c r="I25" i="4"/>
  <c r="H25" i="4"/>
  <c r="G25" i="4"/>
  <c r="F25" i="4"/>
  <c r="E25" i="4"/>
  <c r="D25" i="4"/>
  <c r="B25" i="4"/>
  <c r="O18" i="4"/>
  <c r="N18" i="4"/>
  <c r="L18" i="4"/>
  <c r="K18" i="4"/>
  <c r="J18" i="4"/>
  <c r="I18" i="4"/>
  <c r="H18" i="4"/>
  <c r="G18" i="4"/>
  <c r="F18" i="4"/>
  <c r="E18" i="4"/>
  <c r="D18" i="4"/>
  <c r="B18" i="4"/>
  <c r="O17" i="4"/>
  <c r="N17" i="4"/>
  <c r="L17" i="4"/>
  <c r="K17" i="4"/>
  <c r="J17" i="4"/>
  <c r="I17" i="4"/>
  <c r="H17" i="4"/>
  <c r="G17" i="4"/>
  <c r="F17" i="4"/>
  <c r="E17" i="4"/>
  <c r="D17" i="4"/>
  <c r="B17" i="4"/>
  <c r="O11" i="4"/>
  <c r="N11" i="4"/>
  <c r="L11" i="4"/>
  <c r="K11" i="4"/>
  <c r="J11" i="4"/>
  <c r="I11" i="4"/>
  <c r="H11" i="4"/>
  <c r="G11" i="4"/>
  <c r="F11" i="4"/>
  <c r="E11" i="4"/>
  <c r="D11" i="4"/>
  <c r="B11" i="4"/>
  <c r="L7" i="4"/>
  <c r="K7" i="4"/>
  <c r="J7" i="4"/>
  <c r="I7" i="4"/>
  <c r="H7" i="4"/>
  <c r="G7" i="4"/>
  <c r="F7" i="4"/>
  <c r="E7" i="4"/>
  <c r="D7" i="4"/>
  <c r="B7" i="4"/>
  <c r="M31" i="3"/>
  <c r="L31" i="3"/>
  <c r="K31" i="3"/>
  <c r="J31" i="3"/>
  <c r="I31" i="3"/>
  <c r="H31" i="3"/>
  <c r="G31" i="3"/>
  <c r="F31" i="3"/>
  <c r="E31" i="3"/>
  <c r="D31" i="3"/>
  <c r="C31" i="3"/>
  <c r="B31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18" i="3"/>
  <c r="L18" i="3"/>
  <c r="K18" i="3"/>
  <c r="J18" i="3"/>
  <c r="I18" i="3"/>
  <c r="H18" i="3"/>
  <c r="G18" i="3"/>
  <c r="F18" i="3"/>
  <c r="E18" i="3"/>
  <c r="D18" i="3"/>
  <c r="C18" i="3"/>
  <c r="B18" i="3"/>
  <c r="M17" i="3"/>
  <c r="L17" i="3"/>
  <c r="K17" i="3"/>
  <c r="J17" i="3"/>
  <c r="I17" i="3"/>
  <c r="H17" i="3"/>
  <c r="G17" i="3"/>
  <c r="F17" i="3"/>
  <c r="E17" i="3"/>
  <c r="D17" i="3"/>
  <c r="C17" i="3"/>
  <c r="B17" i="3"/>
  <c r="M11" i="3"/>
  <c r="L11" i="3"/>
  <c r="K11" i="3"/>
  <c r="J11" i="3"/>
  <c r="I11" i="3"/>
  <c r="H11" i="3"/>
  <c r="G11" i="3"/>
  <c r="F11" i="3"/>
  <c r="E11" i="3"/>
  <c r="D11" i="3"/>
  <c r="C11" i="3"/>
  <c r="B11" i="3"/>
  <c r="M7" i="3"/>
  <c r="L7" i="3"/>
  <c r="K7" i="3"/>
  <c r="J7" i="3"/>
  <c r="I7" i="3"/>
  <c r="H7" i="3"/>
  <c r="G7" i="3"/>
  <c r="F7" i="3"/>
  <c r="E7" i="3"/>
  <c r="D7" i="3"/>
  <c r="C7" i="3"/>
  <c r="B7" i="3"/>
  <c r="M31" i="2"/>
  <c r="L31" i="2"/>
  <c r="K31" i="2"/>
  <c r="J31" i="2"/>
  <c r="I31" i="2"/>
  <c r="H31" i="2"/>
  <c r="G31" i="2"/>
  <c r="F31" i="2"/>
  <c r="E31" i="2"/>
  <c r="D31" i="2"/>
  <c r="C31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1" i="2"/>
  <c r="L11" i="2"/>
  <c r="K11" i="2"/>
  <c r="J11" i="2"/>
  <c r="I11" i="2"/>
  <c r="H11" i="2"/>
  <c r="G11" i="2"/>
  <c r="F11" i="2"/>
  <c r="E11" i="2"/>
  <c r="D11" i="2"/>
  <c r="C11" i="2"/>
  <c r="B11" i="2"/>
  <c r="I7" i="2"/>
  <c r="M7" i="2"/>
  <c r="L7" i="2"/>
  <c r="K7" i="2"/>
  <c r="J7" i="2"/>
  <c r="H7" i="2"/>
  <c r="G7" i="2"/>
  <c r="F7" i="2"/>
  <c r="E7" i="2"/>
  <c r="D7" i="2"/>
  <c r="C7" i="2"/>
  <c r="B7" i="2"/>
  <c r="D17" i="1"/>
  <c r="F38" i="5" l="1"/>
  <c r="J38" i="5"/>
  <c r="L38" i="5"/>
  <c r="F38" i="10"/>
  <c r="J38" i="10"/>
  <c r="D38" i="10"/>
  <c r="H38" i="10"/>
  <c r="L38" i="10"/>
  <c r="P38" i="10"/>
  <c r="Q37" i="7"/>
  <c r="K37" i="7"/>
  <c r="I37" i="7"/>
  <c r="J38" i="6"/>
  <c r="H38" i="6"/>
  <c r="F38" i="6"/>
  <c r="D38" i="6"/>
  <c r="B38" i="6"/>
  <c r="H38" i="5"/>
  <c r="D38" i="5"/>
  <c r="S37" i="7"/>
  <c r="P37" i="7"/>
  <c r="N37" i="7"/>
  <c r="L37" i="7"/>
  <c r="J37" i="7"/>
  <c r="H37" i="7"/>
  <c r="B37" i="7"/>
  <c r="U38" i="10"/>
  <c r="T38" i="10"/>
  <c r="S38" i="10"/>
  <c r="Q38" i="10"/>
  <c r="O38" i="10"/>
  <c r="M38" i="10"/>
  <c r="K38" i="10"/>
  <c r="I38" i="10"/>
  <c r="G38" i="10"/>
  <c r="E38" i="10"/>
  <c r="C38" i="10"/>
  <c r="K38" i="6"/>
  <c r="I38" i="6"/>
  <c r="G38" i="6"/>
  <c r="E38" i="6"/>
  <c r="C38" i="6"/>
  <c r="M38" i="5"/>
  <c r="K38" i="5"/>
  <c r="I38" i="5"/>
  <c r="G38" i="5"/>
  <c r="E38" i="5"/>
  <c r="C38" i="5"/>
  <c r="R38" i="10"/>
  <c r="N38" i="10"/>
  <c r="B38" i="10"/>
  <c r="B37" i="2"/>
  <c r="F37" i="2"/>
  <c r="J37" i="2"/>
  <c r="D37" i="2"/>
  <c r="H37" i="2"/>
  <c r="L37" i="2"/>
  <c r="B37" i="3"/>
  <c r="D37" i="3"/>
  <c r="F37" i="3"/>
  <c r="H37" i="3"/>
  <c r="J37" i="3"/>
  <c r="L37" i="3"/>
  <c r="B37" i="4"/>
  <c r="E37" i="4"/>
  <c r="G37" i="4"/>
  <c r="I37" i="4"/>
  <c r="K37" i="4"/>
  <c r="N37" i="4"/>
  <c r="B37" i="9"/>
  <c r="D37" i="9"/>
  <c r="F37" i="9"/>
  <c r="H37" i="9"/>
  <c r="J37" i="9"/>
  <c r="L37" i="9"/>
  <c r="D37" i="7"/>
  <c r="F37" i="7"/>
  <c r="C37" i="2"/>
  <c r="E37" i="2"/>
  <c r="G37" i="2"/>
  <c r="I37" i="2"/>
  <c r="K37" i="2"/>
  <c r="M37" i="2"/>
  <c r="C37" i="3"/>
  <c r="E37" i="3"/>
  <c r="G37" i="3"/>
  <c r="I37" i="3"/>
  <c r="K37" i="3"/>
  <c r="M37" i="3"/>
  <c r="D37" i="4"/>
  <c r="F37" i="4"/>
  <c r="H37" i="4"/>
  <c r="J37" i="4"/>
  <c r="L37" i="4"/>
  <c r="O37" i="4"/>
  <c r="C37" i="9"/>
  <c r="E37" i="9"/>
  <c r="G37" i="9"/>
  <c r="I37" i="9"/>
  <c r="K37" i="9"/>
  <c r="E37" i="7"/>
  <c r="G37" i="7"/>
  <c r="H37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 l="1"/>
  <c r="O23" i="1"/>
  <c r="N23" i="1"/>
  <c r="M23" i="1"/>
  <c r="L23" i="1"/>
  <c r="K23" i="1"/>
  <c r="J23" i="1"/>
  <c r="I23" i="1"/>
  <c r="H23" i="1"/>
  <c r="G23" i="1"/>
  <c r="F23" i="1"/>
  <c r="E23" i="1"/>
  <c r="D23" i="1"/>
  <c r="D43" i="1" s="1"/>
  <c r="C23" i="1"/>
  <c r="B23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C43" i="1" s="1"/>
  <c r="B17" i="1"/>
  <c r="P13" i="1"/>
  <c r="O13" i="1"/>
  <c r="N13" i="1"/>
  <c r="N43" i="1" s="1"/>
  <c r="M13" i="1"/>
  <c r="L13" i="1"/>
  <c r="K13" i="1"/>
  <c r="J13" i="1"/>
  <c r="J43" i="1" s="1"/>
  <c r="I13" i="1"/>
  <c r="H13" i="1"/>
  <c r="G13" i="1"/>
  <c r="F13" i="1"/>
  <c r="E43" i="1" l="1"/>
  <c r="B43" i="1"/>
  <c r="G43" i="1"/>
  <c r="O43" i="1"/>
  <c r="M43" i="1"/>
  <c r="I43" i="1"/>
  <c r="K43" i="1"/>
  <c r="F43" i="1"/>
  <c r="P43" i="1"/>
  <c r="L43" i="1"/>
  <c r="H43" i="1"/>
  <c r="Q19" i="5"/>
  <c r="Q12" i="5"/>
  <c r="N31" i="2"/>
  <c r="O17" i="2"/>
  <c r="O31" i="2"/>
  <c r="P17" i="2"/>
  <c r="P31" i="2"/>
  <c r="Q17" i="2"/>
  <c r="Q31" i="2"/>
  <c r="R17" i="2"/>
  <c r="R31" i="2"/>
  <c r="S17" i="2"/>
  <c r="S31" i="2"/>
  <c r="T17" i="2"/>
  <c r="T31" i="2"/>
  <c r="U17" i="2"/>
  <c r="U31" i="2"/>
  <c r="S37" i="2" l="1"/>
  <c r="Q37" i="2"/>
  <c r="P37" i="2"/>
  <c r="O37" i="2"/>
  <c r="U37" i="2"/>
  <c r="T37" i="2"/>
  <c r="R37" i="2"/>
  <c r="N37" i="2"/>
  <c r="N24" i="2"/>
  <c r="N15" i="2"/>
  <c r="N20" i="2"/>
  <c r="N23" i="2"/>
  <c r="N17" i="2"/>
</calcChain>
</file>

<file path=xl/sharedStrings.xml><?xml version="1.0" encoding="utf-8"?>
<sst xmlns="http://schemas.openxmlformats.org/spreadsheetml/2006/main" count="518" uniqueCount="159">
  <si>
    <t>Destinaţia: Biroul Naţional de Statistică</t>
  </si>
  <si>
    <t>RAPORT STATISTIC CENTRALIZATOR</t>
  </si>
  <si>
    <t>TIPURI DE BIBLIOTECI</t>
  </si>
  <si>
    <r>
      <t xml:space="preserve">I. </t>
    </r>
    <r>
      <rPr>
        <sz val="9"/>
        <rFont val="Arial"/>
        <family val="2"/>
        <charset val="238"/>
      </rPr>
      <t>DATE GENERALE</t>
    </r>
  </si>
  <si>
    <t>Repartizarea bibliotecilor conform mărimii colecţiilor (după numărul de volume)</t>
  </si>
  <si>
    <t>Numărul total de biblioteci</t>
  </si>
  <si>
    <t>Localul bibliotecii</t>
  </si>
  <si>
    <r>
      <t xml:space="preserve">Categoria </t>
    </r>
    <r>
      <rPr>
        <sz val="8"/>
        <rFont val="Arial"/>
        <family val="2"/>
        <charset val="238"/>
      </rPr>
      <t xml:space="preserve">I </t>
    </r>
    <r>
      <rPr>
        <sz val="8"/>
        <rFont val="Arial"/>
        <family val="2"/>
        <charset val="238"/>
      </rPr>
      <t>până la 2000 volume</t>
    </r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</si>
  <si>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</si>
  <si>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</si>
  <si>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</si>
  <si>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</si>
  <si>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</si>
  <si>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 de 1 milion volume</t>
  </si>
  <si>
    <t>Special 1</t>
  </si>
  <si>
    <t>Reamenajat 2</t>
  </si>
  <si>
    <t>Propriu 1</t>
  </si>
  <si>
    <t>Arendat 2</t>
  </si>
  <si>
    <t>Necesită reparaţie capitală 1</t>
  </si>
  <si>
    <t>A</t>
  </si>
  <si>
    <t>Documente de muzică tipărită</t>
  </si>
  <si>
    <t>Manuscrise</t>
  </si>
  <si>
    <t>Documente audiovizuale</t>
  </si>
  <si>
    <t>Documente grafice</t>
  </si>
  <si>
    <t>Alte documente</t>
  </si>
  <si>
    <t>Total</t>
  </si>
  <si>
    <t>din care în limba de stat</t>
  </si>
  <si>
    <t>u./m.</t>
  </si>
  <si>
    <t>u/m.</t>
  </si>
  <si>
    <t>b) Facilităţi şi servicii</t>
  </si>
  <si>
    <t>Biblioteci din ţară</t>
  </si>
  <si>
    <t>Biblioteci din străinătate</t>
  </si>
  <si>
    <t>Numărul total de cereri primite</t>
  </si>
  <si>
    <t>Numărul total de cereri adresate altor biblioteci</t>
  </si>
  <si>
    <t>Cu studii superioare</t>
  </si>
  <si>
    <t>în echivalent norme întregi</t>
  </si>
  <si>
    <t xml:space="preserve">02. Biblioteci publice din reţea </t>
  </si>
  <si>
    <t>03. Biblioteca Naţională a Republicii Moldova</t>
  </si>
  <si>
    <t>04. Biblioteca Naţională pentru Copii "Ion Creangă"</t>
  </si>
  <si>
    <r>
      <t>Prezintă:_</t>
    </r>
    <r>
      <rPr>
        <b/>
        <sz val="11"/>
        <rFont val="Arial"/>
        <family val="2"/>
        <charset val="204"/>
      </rPr>
      <t>Consiliul Biblioteconomic Naţional</t>
    </r>
    <r>
      <rPr>
        <sz val="11"/>
        <rFont val="Arial"/>
        <family val="2"/>
        <charset val="238"/>
      </rPr>
      <t>________________________</t>
    </r>
  </si>
  <si>
    <t xml:space="preserve">        denumirea organului</t>
  </si>
  <si>
    <t>*** Datele nu sunt depline</t>
  </si>
  <si>
    <t>din care conectate la Internet</t>
  </si>
  <si>
    <t xml:space="preserve">                                    </t>
  </si>
  <si>
    <t>01. Biblioteci publice din sistemul Ministerului Culturii ( rând. 02+03+04)</t>
  </si>
  <si>
    <t>* Datele cu privire la activitatea Bibliotecii Ştiinţifice Medicale a Universităţii de Stat de Medicină şi Farmacie " Nicolae Testemiţanu şi a Bibliotecii Republicane Ştiinţifice Agricole a Universităţii Agrare de Stat din Moldova sunt incluse la compartimentul "Biblioteci ale instituţiilor din învăţământ"/subcompartimentul "Biblioteci din instituţiile de învăţământ superior"; datele privind activitatea bibliotecilor Colegiilor de Medicină şi a Colegiilor Agricole sunt incluse de asemenea  în compartimentul "Biblioteci ale instituţiilor din învăţământ" la capitolul Biblioteci din instituţiile de învăţământ mediu de specialitate (colegii).</t>
  </si>
  <si>
    <t>12. Biblioteci medicale din reţea, inclusiv</t>
  </si>
  <si>
    <t>13. Biblioteca Ştiinţifică Medicală a Universităţii de Stat de Medicină şi Farmacie "Nicolae Testemiţanu"*</t>
  </si>
  <si>
    <t>14. Bibliotecile colegiilor de Medicină*</t>
  </si>
  <si>
    <t>15. Biblioteca Centrului de formare profesională a lucrătorilor medicali şi farmaciştilor cu studii medii (mun. Bălţi)</t>
  </si>
  <si>
    <t>17. Biblioteci ale spitalelor Minicipale şi Republicane</t>
  </si>
  <si>
    <t>18. Biblioteci ale Spitalelor Raionale</t>
  </si>
  <si>
    <t>24. Biblioteci sindicale</t>
  </si>
  <si>
    <t>27.  Biblioteci tehnice din reţea</t>
  </si>
  <si>
    <t>29. Biblioteca Parlamentului RM**</t>
  </si>
  <si>
    <t>31. Total biblioteci din SNB din RM</t>
  </si>
  <si>
    <t>20. Total biblioteci agricole (suma rând 21+22+23)</t>
  </si>
  <si>
    <t>19. Biblioteci agricole (rând. 23)</t>
  </si>
  <si>
    <t>25. Biblioteci tehnice (suma rând 26+27)</t>
  </si>
  <si>
    <t>15</t>
  </si>
  <si>
    <t xml:space="preserve">Total </t>
  </si>
  <si>
    <t>În echivalent norme întregi</t>
  </si>
  <si>
    <t xml:space="preserve"> </t>
  </si>
  <si>
    <t>** datele privind activitatea bibliotecilor din şcolile profesionale şi ale Bibliotecii Parlamentului RM nu au fost prezentate</t>
  </si>
  <si>
    <t>Starea fizică a localului bibliotecii</t>
  </si>
  <si>
    <t>Suprafaţa totală a localului bibliotecii (m.p.)</t>
  </si>
  <si>
    <t>05. Biblioteci ale instituţiilor de învăţământ (suma rînd 06+07+08+09)</t>
  </si>
  <si>
    <t>06. Biblioteci din instituţiile de învăţământ superior</t>
  </si>
  <si>
    <t>11. Biblioteci Medicale (rând 15+16+17+18)</t>
  </si>
  <si>
    <t>16. Biblioteci ale instituţiilor de cercetare ştiinţifică</t>
  </si>
  <si>
    <t>22. Biblioteci din instituţiile de învăţământ mediu de specialitate (colegii agricole)*</t>
  </si>
  <si>
    <t>23. Biblioteci agricole din reţea (Biblioteci ale Instituţiilor Ştiinţifice Agricole)</t>
  </si>
  <si>
    <t>07. Biblioteci din instuţiile de învăţământ profesional tehnic postsecundar şi postsecundar nonterţiar (colegii)</t>
  </si>
  <si>
    <t>08. Biblioteci din instituţiile de învăţământ profesional tehnic secundar (şcoli profesionale)</t>
  </si>
  <si>
    <t>09. Biblioteci din instituţiile de învăţământ general</t>
  </si>
  <si>
    <t>10. Biblioteca Ştiinţifică Centrală "A. Lupan"  (Institut) a Academiei de Ştiinţe a RM</t>
  </si>
  <si>
    <t>21.  Biblioteca Republicană Ştiinţifică Agricolă a Universităţii de Stat Agrare a Moldovei*</t>
  </si>
  <si>
    <t>26. Biblioteca Republicană Tehnico-Ştiinţifică a Institutului Naţional de Cercetări Economice</t>
  </si>
  <si>
    <t>28. Biblioteca şi Colecţia Arhivă (AGEPI)</t>
  </si>
  <si>
    <t>Cărţi, publicaţii seriale (legate) total</t>
  </si>
  <si>
    <t>din ele publicaţii seriale (reviste, anuare, ziare)</t>
  </si>
  <si>
    <t>Avariată 2</t>
  </si>
  <si>
    <t>Documente electronice (CD, DVD)</t>
  </si>
  <si>
    <t>Brevete</t>
  </si>
  <si>
    <t>inclusiv în grafie latină</t>
  </si>
  <si>
    <t>B</t>
  </si>
  <si>
    <t>C</t>
  </si>
  <si>
    <t>D</t>
  </si>
  <si>
    <t>E</t>
  </si>
  <si>
    <t>III. RESURSE ELECTRONICE (în reţea)</t>
  </si>
  <si>
    <t>IV. PUBLICAŢII SERIALE CURENTE</t>
  </si>
  <si>
    <t>Total baze de date</t>
  </si>
  <si>
    <t>număr</t>
  </si>
  <si>
    <t>din care create de bibliotecă</t>
  </si>
  <si>
    <t>Documente digitale</t>
  </si>
  <si>
    <t>titluri</t>
  </si>
  <si>
    <t>din care documente create în formă digitală sau digitizate de bibliotecă</t>
  </si>
  <si>
    <t>Publicaţii electronice seriale</t>
  </si>
  <si>
    <t>din care create în formă digitală sau digitizate de bibliotecă</t>
  </si>
  <si>
    <t>Nr. de titluri de reviste curente</t>
  </si>
  <si>
    <t>Nr. de titluri de ziare curente</t>
  </si>
  <si>
    <t>Total abonamente</t>
  </si>
  <si>
    <t>F</t>
  </si>
  <si>
    <t>a) Utilizarea bibliotecii</t>
  </si>
  <si>
    <t xml:space="preserve">V. SERVICII DE BIBLIOTECĂ ŞI UTILIZAREA LOR                                                                                                                </t>
  </si>
  <si>
    <t>Nr. de utilizatori activi</t>
  </si>
  <si>
    <t>Din care copii până la 16 ani</t>
  </si>
  <si>
    <t>Nr. de vizitatori pe website-ul bibliotecii</t>
  </si>
  <si>
    <t>Nr. de vizitatori pe blogul bibliotecii</t>
  </si>
  <si>
    <t>Nr. de intrări</t>
  </si>
  <si>
    <t>Nr. de vizite virtuale pe website-ul bibliotecii</t>
  </si>
  <si>
    <t>Nr. de vizite virtuale pe blogul bibliotecii</t>
  </si>
  <si>
    <t>Nr. de împrumuturi</t>
  </si>
  <si>
    <t>din care copii până la 16 ani</t>
  </si>
  <si>
    <t>Nr. de furnizări de documente electronice (printr-un mediu)</t>
  </si>
  <si>
    <t>V. SERVICII DE BIBLIOTECĂ ŞI UTILIZAREA LOR</t>
  </si>
  <si>
    <t>G</t>
  </si>
  <si>
    <t>Nr. de biblioteci, care sunt conectate la Internet</t>
  </si>
  <si>
    <t>Nr. de biblioteci care dispun de web-site</t>
  </si>
  <si>
    <t>Nr. de biblioteci care dispun de catalog on-line</t>
  </si>
  <si>
    <t>Nr. de bloguri</t>
  </si>
  <si>
    <t>Nr. de biblioteci, care deţin calculatoare</t>
  </si>
  <si>
    <t>Nr. de calculatoare</t>
  </si>
  <si>
    <t>H</t>
  </si>
  <si>
    <t>Nr. de imprimante disponibile pentru acces public</t>
  </si>
  <si>
    <t>din care pentru copii până la 16 ani</t>
  </si>
  <si>
    <t>Nr. de scanere disponibile pentru acces public</t>
  </si>
  <si>
    <t>Nr. de fotocopiatoare disponibile pentru acces public</t>
  </si>
  <si>
    <t xml:space="preserve">Nr. de imprimante multifuncţionale disponibile pentru acces public </t>
  </si>
  <si>
    <t>Nr. dispozitivelor de citire a cărţilor electronice</t>
  </si>
  <si>
    <t>din care număr de expoziţii</t>
  </si>
  <si>
    <t>Nr. de activităţi (culturale, educaţionale, ştiinţifice)</t>
  </si>
  <si>
    <t>Nr. de locuri destinate utilizatorului</t>
  </si>
  <si>
    <t>I</t>
  </si>
  <si>
    <r>
      <t xml:space="preserve">VI.   </t>
    </r>
    <r>
      <rPr>
        <sz val="9"/>
        <rFont val="Arial"/>
        <family val="2"/>
        <charset val="238"/>
      </rPr>
      <t>ÎMPRUMUTUL INTERBIBLIOTECAR</t>
    </r>
  </si>
  <si>
    <t>Numărul de împrumuturi furnizate</t>
  </si>
  <si>
    <t>Numărul de împrumuturi primite</t>
  </si>
  <si>
    <t>Nr. de împrumuturi primite</t>
  </si>
  <si>
    <t>inclusiv personal profesional</t>
  </si>
  <si>
    <t>Personal care deţine categorie de calificare</t>
  </si>
  <si>
    <t>Achiziţii în cursul anului (mii)</t>
  </si>
  <si>
    <t>Eliminări în cursul anului (mii)</t>
  </si>
  <si>
    <t>Existent la sfârşitul anului (mii)</t>
  </si>
  <si>
    <t>SISTEMUL NAŢIONAL DE BIBLIOTECI în anul 2016</t>
  </si>
  <si>
    <t>II. COLECŢII (pe suporturi fizice)</t>
  </si>
  <si>
    <t>din care achiziționate în 2016</t>
  </si>
  <si>
    <t>Nr. de calculatoare pentru acces public</t>
  </si>
  <si>
    <t>Nr. de tablete PC</t>
  </si>
  <si>
    <t>Nr. total de ore de instruire a utilizatorilor</t>
  </si>
  <si>
    <t>din care număr de ore de instruire formală</t>
  </si>
  <si>
    <t>Nr. total de participanți la ore de instruire</t>
  </si>
  <si>
    <t>din care nr. de participanți la ore de instruire formală</t>
  </si>
  <si>
    <t>VII. PERSONAL DE BIBLIOTECĂ</t>
  </si>
  <si>
    <t>Din care personal profesional de bibliotecă şi personal specializat calificat</t>
  </si>
  <si>
    <t>Cu studii profesional tehnice și generale</t>
  </si>
  <si>
    <t>Informaticieni (ingineri, programatori, administratori de rețea)</t>
  </si>
  <si>
    <t>30. Centrul Naţional de Informare şi Reabilitare al Asociației Nevăzătorilor din Moldova</t>
  </si>
  <si>
    <r>
      <rPr>
        <b/>
        <sz val="10"/>
        <rFont val="Arial"/>
        <family val="2"/>
        <charset val="204"/>
      </rPr>
      <t xml:space="preserve">     19  </t>
    </r>
    <r>
      <rPr>
        <b/>
        <sz val="10"/>
        <rFont val="Arial"/>
        <family val="2"/>
        <charset val="238"/>
      </rPr>
      <t xml:space="preserve">august  </t>
    </r>
    <r>
      <rPr>
        <b/>
        <sz val="10"/>
        <rFont val="Arial"/>
        <family val="2"/>
        <charset val="204"/>
      </rPr>
      <t>2017</t>
    </r>
  </si>
  <si>
    <t>Executant:   Eugenia Bejan,                                       tel. : 022229556                                       e-mail: cbnmoldova@gmail.com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</si>
</sst>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10"/>
      <color indexed="4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indexed="3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8"/>
      <name val="Arial"/>
      <family val="2"/>
      <charset val="204"/>
    </font>
    <font>
      <sz val="10"/>
      <name val="Times New Roman"/>
      <family val="1"/>
      <charset val="238"/>
    </font>
    <font>
      <b/>
      <sz val="10"/>
      <color rgb="FF3333CC"/>
      <name val="Arial"/>
      <family val="2"/>
      <charset val="204"/>
    </font>
    <font>
      <sz val="7"/>
      <name val="Arial"/>
      <family val="2"/>
      <charset val="204"/>
    </font>
    <font>
      <b/>
      <sz val="10"/>
      <color rgb="FFFF00FF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0"/>
      <color rgb="FFFF00FF"/>
      <name val="Arial"/>
      <family val="2"/>
      <charset val="238"/>
    </font>
    <font>
      <b/>
      <sz val="10"/>
      <color rgb="FFC00000"/>
      <name val="Arial"/>
      <family val="2"/>
      <charset val="204"/>
    </font>
    <font>
      <b/>
      <sz val="9"/>
      <color rgb="FFFF00FF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361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8"/>
    </xf>
    <xf numFmtId="0" fontId="5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textRotation="90"/>
    </xf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top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top" wrapText="1"/>
    </xf>
    <xf numFmtId="0" fontId="34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32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top"/>
    </xf>
    <xf numFmtId="0" fontId="29" fillId="0" borderId="3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3" fillId="0" borderId="1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8" fillId="0" borderId="1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vertical="top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36" fillId="0" borderId="8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horizontal="center" vertical="center"/>
    </xf>
    <xf numFmtId="0" fontId="25" fillId="0" borderId="19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center" textRotation="90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/>
    </xf>
    <xf numFmtId="0" fontId="4" fillId="0" borderId="19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top"/>
    </xf>
    <xf numFmtId="0" fontId="11" fillId="0" borderId="2" xfId="0" applyNumberFormat="1" applyFont="1" applyFill="1" applyBorder="1" applyAlignment="1" applyProtection="1">
      <alignment vertical="top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0" fontId="39" fillId="0" borderId="5" xfId="0" applyNumberFormat="1" applyFont="1" applyFill="1" applyBorder="1" applyAlignment="1" applyProtection="1">
      <alignment horizontal="center" vertical="center"/>
    </xf>
    <xf numFmtId="0" fontId="39" fillId="0" borderId="15" xfId="0" applyNumberFormat="1" applyFont="1" applyFill="1" applyBorder="1" applyAlignment="1" applyProtection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0" fontId="39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left" vertical="top" wrapText="1"/>
    </xf>
    <xf numFmtId="0" fontId="45" fillId="0" borderId="0" xfId="0" applyNumberFormat="1" applyFont="1" applyFill="1" applyBorder="1" applyAlignment="1" applyProtection="1">
      <alignment vertical="top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5" fillId="0" borderId="8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/>
    </xf>
    <xf numFmtId="0" fontId="39" fillId="0" borderId="1" xfId="0" applyNumberFormat="1" applyFont="1" applyFill="1" applyBorder="1" applyAlignment="1" applyProtection="1">
      <alignment horizontal="center" vertical="top"/>
    </xf>
    <xf numFmtId="0" fontId="39" fillId="0" borderId="3" xfId="0" applyNumberFormat="1" applyFont="1" applyFill="1" applyBorder="1" applyAlignment="1" applyProtection="1">
      <alignment horizontal="center" vertical="center"/>
    </xf>
    <xf numFmtId="0" fontId="39" fillId="0" borderId="3" xfId="0" applyFont="1" applyFill="1" applyBorder="1" applyAlignment="1">
      <alignment horizontal="center" vertical="center" wrapText="1"/>
    </xf>
    <xf numFmtId="0" fontId="45" fillId="0" borderId="3" xfId="0" applyNumberFormat="1" applyFont="1" applyFill="1" applyBorder="1" applyAlignment="1" applyProtection="1">
      <alignment horizontal="center" vertical="center"/>
    </xf>
    <xf numFmtId="0" fontId="45" fillId="0" borderId="1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7" fillId="0" borderId="9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top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43" fillId="0" borderId="0" xfId="0" applyNumberFormat="1" applyFont="1" applyFill="1" applyBorder="1" applyAlignment="1" applyProtection="1">
      <alignment vertical="top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0" fontId="42" fillId="0" borderId="7" xfId="0" applyNumberFormat="1" applyFont="1" applyFill="1" applyBorder="1" applyAlignment="1" applyProtection="1">
      <alignment horizontal="center" vertical="center"/>
    </xf>
    <xf numFmtId="0" fontId="41" fillId="0" borderId="5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49" fillId="0" borderId="1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41" fillId="0" borderId="8" xfId="0" applyNumberFormat="1" applyFont="1" applyFill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42" fillId="0" borderId="20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textRotation="90" wrapText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 wrapText="1" shrinkToFit="1"/>
    </xf>
    <xf numFmtId="0" fontId="2" fillId="0" borderId="0" xfId="0" applyNumberFormat="1" applyFont="1" applyFill="1" applyBorder="1" applyAlignment="1" applyProtection="1">
      <alignment horizontal="center" vertical="top" wrapText="1" shrinkToFi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10" fillId="0" borderId="5" xfId="0" applyNumberFormat="1" applyFont="1" applyFill="1" applyBorder="1" applyAlignment="1" applyProtection="1">
      <alignment horizontal="center" vertical="center" textRotation="90" wrapText="1"/>
    </xf>
    <xf numFmtId="0" fontId="10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3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 wrapText="1"/>
    </xf>
    <xf numFmtId="0" fontId="11" fillId="0" borderId="17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textRotation="90" wrapText="1"/>
    </xf>
    <xf numFmtId="0" fontId="4" fillId="0" borderId="10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center" textRotation="90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4" fillId="0" borderId="8" xfId="0" applyNumberFormat="1" applyFont="1" applyFill="1" applyBorder="1" applyAlignment="1" applyProtection="1">
      <alignment horizontal="center" vertical="center"/>
    </xf>
    <xf numFmtId="0" fontId="47" fillId="0" borderId="2" xfId="0" applyNumberFormat="1" applyFont="1" applyFill="1" applyBorder="1" applyAlignment="1" applyProtection="1">
      <alignment horizontal="center" vertical="center"/>
    </xf>
    <xf numFmtId="0" fontId="47" fillId="0" borderId="8" xfId="0" applyNumberFormat="1" applyFont="1" applyFill="1" applyBorder="1" applyAlignment="1" applyProtection="1">
      <alignment horizontal="center" vertical="center"/>
    </xf>
    <xf numFmtId="0" fontId="46" fillId="0" borderId="2" xfId="0" applyNumberFormat="1" applyFont="1" applyFill="1" applyBorder="1" applyAlignment="1" applyProtection="1">
      <alignment horizontal="center" vertical="center"/>
    </xf>
    <xf numFmtId="0" fontId="46" fillId="0" borderId="8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vertical="top" wrapText="1"/>
    </xf>
    <xf numFmtId="0" fontId="11" fillId="0" borderId="15" xfId="0" applyNumberFormat="1" applyFont="1" applyFill="1" applyBorder="1" applyAlignment="1" applyProtection="1">
      <alignment vertical="top" wrapText="1"/>
    </xf>
    <xf numFmtId="0" fontId="11" fillId="0" borderId="19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6" xfId="0" applyNumberFormat="1" applyFont="1" applyFill="1" applyBorder="1" applyAlignment="1" applyProtection="1">
      <alignment vertical="top" wrapText="1"/>
    </xf>
    <xf numFmtId="0" fontId="11" fillId="0" borderId="17" xfId="0" applyNumberFormat="1" applyFont="1" applyFill="1" applyBorder="1" applyAlignment="1" applyProtection="1">
      <alignment vertical="top" wrapText="1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14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5" xfId="0" applyNumberFormat="1" applyFont="1" applyFill="1" applyBorder="1" applyAlignment="1" applyProtection="1">
      <alignment horizontal="left" vertical="center" textRotation="90"/>
    </xf>
    <xf numFmtId="0" fontId="11" fillId="0" borderId="3" xfId="0" applyNumberFormat="1" applyFont="1" applyFill="1" applyBorder="1" applyAlignment="1" applyProtection="1">
      <alignment horizontal="left" vertical="center" textRotation="90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 applyProtection="1">
      <alignment horizontal="center" vertical="center"/>
    </xf>
    <xf numFmtId="0" fontId="42" fillId="0" borderId="14" xfId="0" applyNumberFormat="1" applyFont="1" applyFill="1" applyBorder="1" applyAlignment="1" applyProtection="1">
      <alignment horizontal="center" vertical="center"/>
    </xf>
    <xf numFmtId="0" fontId="42" fillId="0" borderId="8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vertical="top" wrapText="1"/>
    </xf>
    <xf numFmtId="0" fontId="10" fillId="0" borderId="18" xfId="0" applyNumberFormat="1" applyFont="1" applyFill="1" applyBorder="1" applyAlignment="1" applyProtection="1">
      <alignment vertical="top" wrapText="1"/>
    </xf>
    <xf numFmtId="0" fontId="10" fillId="0" borderId="15" xfId="0" applyNumberFormat="1" applyFont="1" applyFill="1" applyBorder="1" applyAlignment="1" applyProtection="1">
      <alignment vertical="top" wrapText="1"/>
    </xf>
    <xf numFmtId="0" fontId="10" fillId="0" borderId="19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0" fillId="0" borderId="12" xfId="0" applyNumberFormat="1" applyFont="1" applyFill="1" applyBorder="1" applyAlignment="1" applyProtection="1">
      <alignment vertical="top" wrapText="1"/>
    </xf>
    <xf numFmtId="0" fontId="10" fillId="0" borderId="16" xfId="0" applyNumberFormat="1" applyFont="1" applyFill="1" applyBorder="1" applyAlignment="1" applyProtection="1">
      <alignment vertical="top" wrapText="1"/>
    </xf>
    <xf numFmtId="0" fontId="10" fillId="0" borderId="4" xfId="0" applyNumberFormat="1" applyFont="1" applyFill="1" applyBorder="1" applyAlignment="1" applyProtection="1">
      <alignment vertical="top" wrapText="1"/>
    </xf>
    <xf numFmtId="0" fontId="10" fillId="0" borderId="17" xfId="0" applyNumberFormat="1" applyFont="1" applyFill="1" applyBorder="1" applyAlignment="1" applyProtection="1">
      <alignment vertical="top" wrapText="1"/>
    </xf>
    <xf numFmtId="0" fontId="24" fillId="0" borderId="2" xfId="1" applyNumberFormat="1" applyFont="1" applyFill="1" applyBorder="1" applyAlignment="1" applyProtection="1">
      <alignment horizontal="center" vertical="center"/>
    </xf>
    <xf numFmtId="0" fontId="24" fillId="0" borderId="14" xfId="1" applyNumberFormat="1" applyFont="1" applyFill="1" applyBorder="1" applyAlignment="1" applyProtection="1">
      <alignment horizontal="center" vertical="center"/>
    </xf>
    <xf numFmtId="0" fontId="24" fillId="0" borderId="8" xfId="1" applyNumberFormat="1" applyFont="1" applyFill="1" applyBorder="1" applyAlignment="1" applyProtection="1">
      <alignment horizontal="center" vertical="center"/>
    </xf>
    <xf numFmtId="0" fontId="22" fillId="0" borderId="14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center" vertical="center"/>
    </xf>
    <xf numFmtId="0" fontId="28" fillId="0" borderId="14" xfId="0" applyNumberFormat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37" fillId="0" borderId="14" xfId="0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/>
    </xf>
    <xf numFmtId="0" fontId="38" fillId="0" borderId="2" xfId="0" applyNumberFormat="1" applyFont="1" applyFill="1" applyBorder="1" applyAlignment="1" applyProtection="1">
      <alignment horizontal="center" vertical="center" wrapText="1"/>
    </xf>
    <xf numFmtId="0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8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textRotation="90" wrapText="1"/>
    </xf>
    <xf numFmtId="0" fontId="10" fillId="0" borderId="15" xfId="0" applyNumberFormat="1" applyFont="1" applyFill="1" applyBorder="1" applyAlignment="1" applyProtection="1">
      <alignment horizontal="center" vertical="center" textRotation="90" wrapText="1"/>
    </xf>
    <xf numFmtId="0" fontId="10" fillId="0" borderId="19" xfId="0" applyNumberFormat="1" applyFont="1" applyFill="1" applyBorder="1" applyAlignment="1" applyProtection="1">
      <alignment horizontal="center" vertical="center" textRotation="90" wrapText="1"/>
    </xf>
    <xf numFmtId="0" fontId="10" fillId="0" borderId="12" xfId="0" applyNumberFormat="1" applyFont="1" applyFill="1" applyBorder="1" applyAlignment="1" applyProtection="1">
      <alignment horizontal="center" vertical="center" textRotation="90" wrapText="1"/>
    </xf>
    <xf numFmtId="0" fontId="10" fillId="0" borderId="16" xfId="0" applyNumberFormat="1" applyFont="1" applyFill="1" applyBorder="1" applyAlignment="1" applyProtection="1">
      <alignment horizontal="center" vertical="center" textRotation="90" wrapText="1"/>
    </xf>
    <xf numFmtId="0" fontId="10" fillId="0" borderId="17" xfId="0" applyNumberFormat="1" applyFont="1" applyFill="1" applyBorder="1" applyAlignment="1" applyProtection="1">
      <alignment horizontal="center" vertical="center" textRotation="90" wrapText="1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41" fillId="0" borderId="8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2" fillId="0" borderId="3" xfId="0" applyNumberFormat="1" applyFont="1" applyFill="1" applyBorder="1" applyAlignment="1" applyProtection="1">
      <alignment horizontal="center" vertical="center" textRotation="90" wrapText="1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4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40" fillId="0" borderId="5" xfId="0" applyNumberFormat="1" applyFont="1" applyFill="1" applyBorder="1" applyAlignment="1" applyProtection="1">
      <alignment horizontal="center" vertical="center" textRotation="90" wrapText="1"/>
    </xf>
    <xf numFmtId="0" fontId="40" fillId="0" borderId="10" xfId="0" applyNumberFormat="1" applyFont="1" applyFill="1" applyBorder="1" applyAlignment="1" applyProtection="1">
      <alignment horizontal="center" vertical="center" textRotation="90" wrapText="1"/>
    </xf>
    <xf numFmtId="0" fontId="40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10" xfId="0" applyNumberFormat="1" applyFont="1" applyFill="1" applyBorder="1" applyAlignment="1" applyProtection="1">
      <alignment horizontal="center" vertical="center" textRotation="90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eet6" xfId="1"/>
  </cellStyles>
  <dxfs count="0"/>
  <tableStyles count="0" defaultTableStyle="TableStyleMedium2" defaultPivotStyle="PivotStyleLight16"/>
  <colors>
    <mruColors>
      <color rgb="FFFF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Normal="100" workbookViewId="0">
      <selection activeCell="Q5" sqref="Q5"/>
    </sheetView>
  </sheetViews>
  <sheetFormatPr defaultRowHeight="12.75" x14ac:dyDescent="0.2"/>
  <cols>
    <col min="1" max="1" width="35.5703125" customWidth="1"/>
    <col min="2" max="2" width="6.28515625" customWidth="1"/>
    <col min="3" max="3" width="4.5703125" customWidth="1"/>
    <col min="4" max="4" width="6" customWidth="1"/>
    <col min="5" max="5" width="5.85546875" customWidth="1"/>
    <col min="6" max="6" width="4.5703125" customWidth="1"/>
    <col min="7" max="7" width="5.7109375" customWidth="1"/>
    <col min="8" max="8" width="6.85546875" customWidth="1"/>
    <col min="9" max="9" width="10.85546875" customWidth="1"/>
    <col min="10" max="10" width="6.7109375" customWidth="1"/>
    <col min="11" max="12" width="5.28515625" customWidth="1"/>
    <col min="13" max="13" width="11.28515625" customWidth="1"/>
    <col min="14" max="14" width="5.140625" customWidth="1"/>
    <col min="15" max="15" width="6.42578125" customWidth="1"/>
    <col min="16" max="16" width="4.42578125" customWidth="1"/>
    <col min="17" max="26" width="9.140625" customWidth="1"/>
  </cols>
  <sheetData>
    <row r="1" spans="1:16" ht="14.25" x14ac:dyDescent="0.2">
      <c r="A1" s="1" t="s">
        <v>0</v>
      </c>
      <c r="F1" s="205"/>
      <c r="G1" s="206"/>
      <c r="H1" s="206"/>
      <c r="I1" s="206"/>
      <c r="J1" s="206"/>
      <c r="K1" s="206"/>
    </row>
    <row r="2" spans="1:16" x14ac:dyDescent="0.2">
      <c r="G2" s="16"/>
    </row>
    <row r="3" spans="1:16" ht="15" x14ac:dyDescent="0.2">
      <c r="A3" s="1" t="s">
        <v>39</v>
      </c>
      <c r="D3" s="184"/>
      <c r="E3" s="184"/>
      <c r="F3" s="184"/>
      <c r="G3" s="16"/>
      <c r="H3" s="184"/>
      <c r="I3" s="184"/>
      <c r="P3" s="17"/>
    </row>
    <row r="4" spans="1:16" x14ac:dyDescent="0.2">
      <c r="A4" s="207" t="s">
        <v>40</v>
      </c>
      <c r="B4" s="208"/>
      <c r="G4" s="16"/>
      <c r="H4" s="16"/>
      <c r="I4" s="16"/>
      <c r="J4" s="16"/>
      <c r="K4" s="16"/>
      <c r="L4" s="16"/>
      <c r="M4" s="16"/>
      <c r="N4" s="16"/>
    </row>
    <row r="6" spans="1:16" ht="18" x14ac:dyDescent="0.2">
      <c r="A6" s="185" t="s">
        <v>157</v>
      </c>
      <c r="B6" s="209" t="s">
        <v>1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</row>
    <row r="7" spans="1:16" x14ac:dyDescent="0.2">
      <c r="D7" s="189" t="s">
        <v>143</v>
      </c>
      <c r="E7" s="189"/>
      <c r="F7" s="189"/>
      <c r="G7" s="189"/>
      <c r="H7" s="189"/>
      <c r="I7" s="189"/>
      <c r="J7" s="189"/>
    </row>
    <row r="8" spans="1:16" x14ac:dyDescent="0.2">
      <c r="A8" s="2"/>
    </row>
    <row r="9" spans="1:16" ht="24" customHeight="1" x14ac:dyDescent="0.2">
      <c r="A9" s="195" t="s">
        <v>2</v>
      </c>
      <c r="B9" s="198" t="s">
        <v>3</v>
      </c>
      <c r="C9" s="199"/>
      <c r="D9" s="199"/>
      <c r="E9" s="199"/>
      <c r="F9" s="199"/>
      <c r="G9" s="199"/>
      <c r="H9" s="199"/>
      <c r="I9" s="199"/>
      <c r="J9" s="190" t="s">
        <v>4</v>
      </c>
      <c r="K9" s="191"/>
      <c r="L9" s="191"/>
      <c r="M9" s="191"/>
      <c r="N9" s="191"/>
      <c r="O9" s="191"/>
      <c r="P9" s="192"/>
    </row>
    <row r="10" spans="1:16" ht="37.5" customHeight="1" x14ac:dyDescent="0.2">
      <c r="A10" s="196"/>
      <c r="B10" s="200" t="s">
        <v>5</v>
      </c>
      <c r="C10" s="202" t="s">
        <v>6</v>
      </c>
      <c r="D10" s="203"/>
      <c r="E10" s="203"/>
      <c r="F10" s="204"/>
      <c r="G10" s="190" t="s">
        <v>64</v>
      </c>
      <c r="H10" s="192"/>
      <c r="I10" s="193" t="s">
        <v>65</v>
      </c>
      <c r="J10" s="193" t="s">
        <v>7</v>
      </c>
      <c r="K10" s="193" t="s">
        <v>8</v>
      </c>
      <c r="L10" s="193" t="s">
        <v>9</v>
      </c>
      <c r="M10" s="193" t="s">
        <v>10</v>
      </c>
      <c r="N10" s="193" t="s">
        <v>11</v>
      </c>
      <c r="O10" s="193" t="s">
        <v>12</v>
      </c>
      <c r="P10" s="193" t="s">
        <v>13</v>
      </c>
    </row>
    <row r="11" spans="1:16" ht="72" x14ac:dyDescent="0.2">
      <c r="A11" s="197"/>
      <c r="B11" s="201"/>
      <c r="C11" s="120" t="s">
        <v>14</v>
      </c>
      <c r="D11" s="120" t="s">
        <v>15</v>
      </c>
      <c r="E11" s="120" t="s">
        <v>16</v>
      </c>
      <c r="F11" s="120" t="s">
        <v>17</v>
      </c>
      <c r="G11" s="7" t="s">
        <v>18</v>
      </c>
      <c r="H11" s="6" t="s">
        <v>81</v>
      </c>
      <c r="I11" s="194"/>
      <c r="J11" s="194"/>
      <c r="K11" s="194"/>
      <c r="L11" s="194"/>
      <c r="M11" s="194"/>
      <c r="N11" s="194"/>
      <c r="O11" s="194"/>
      <c r="P11" s="194"/>
    </row>
    <row r="12" spans="1:16" x14ac:dyDescent="0.2">
      <c r="A12" s="3" t="s">
        <v>19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  <c r="N12" s="4">
        <v>13</v>
      </c>
      <c r="O12" s="4">
        <v>14</v>
      </c>
      <c r="P12" s="89" t="s">
        <v>59</v>
      </c>
    </row>
    <row r="13" spans="1:16" ht="24" x14ac:dyDescent="0.2">
      <c r="A13" s="20" t="s">
        <v>44</v>
      </c>
      <c r="B13" s="21">
        <v>1343</v>
      </c>
      <c r="C13" s="21">
        <v>269</v>
      </c>
      <c r="D13" s="21">
        <v>1072</v>
      </c>
      <c r="E13" s="21">
        <v>1049</v>
      </c>
      <c r="F13" s="21">
        <f t="shared" ref="F13:P13" si="0">SUM(F14+F15+F16)</f>
        <v>292</v>
      </c>
      <c r="G13" s="21">
        <f t="shared" si="0"/>
        <v>261</v>
      </c>
      <c r="H13" s="21">
        <f t="shared" si="0"/>
        <v>7</v>
      </c>
      <c r="I13" s="21">
        <f t="shared" si="0"/>
        <v>143339</v>
      </c>
      <c r="J13" s="21">
        <f t="shared" si="0"/>
        <v>5</v>
      </c>
      <c r="K13" s="21">
        <f t="shared" si="0"/>
        <v>304</v>
      </c>
      <c r="L13" s="21">
        <f t="shared" si="0"/>
        <v>699</v>
      </c>
      <c r="M13" s="21">
        <f t="shared" si="0"/>
        <v>324</v>
      </c>
      <c r="N13" s="21">
        <f t="shared" si="0"/>
        <v>5</v>
      </c>
      <c r="O13" s="21">
        <f t="shared" si="0"/>
        <v>0</v>
      </c>
      <c r="P13" s="21">
        <f t="shared" si="0"/>
        <v>1</v>
      </c>
    </row>
    <row r="14" spans="1:16" x14ac:dyDescent="0.2">
      <c r="A14" s="5" t="s">
        <v>36</v>
      </c>
      <c r="B14" s="22">
        <v>1341</v>
      </c>
      <c r="C14" s="22">
        <v>268</v>
      </c>
      <c r="D14" s="22">
        <v>1071</v>
      </c>
      <c r="E14" s="22">
        <v>1047</v>
      </c>
      <c r="F14" s="22">
        <v>292</v>
      </c>
      <c r="G14" s="22">
        <v>260</v>
      </c>
      <c r="H14" s="22">
        <v>7</v>
      </c>
      <c r="I14" s="22">
        <v>127647</v>
      </c>
      <c r="J14" s="22">
        <v>5</v>
      </c>
      <c r="K14" s="22">
        <v>304</v>
      </c>
      <c r="L14" s="22">
        <v>699</v>
      </c>
      <c r="M14" s="22">
        <v>324</v>
      </c>
      <c r="N14" s="22">
        <v>4</v>
      </c>
      <c r="O14" s="22">
        <v>0</v>
      </c>
      <c r="P14" s="22">
        <v>0</v>
      </c>
    </row>
    <row r="15" spans="1:16" ht="15.75" customHeight="1" x14ac:dyDescent="0.2">
      <c r="A15" s="5" t="s">
        <v>37</v>
      </c>
      <c r="B15" s="19">
        <v>1</v>
      </c>
      <c r="C15" s="19">
        <v>1</v>
      </c>
      <c r="D15" s="19">
        <v>0</v>
      </c>
      <c r="E15" s="19">
        <v>1</v>
      </c>
      <c r="F15" s="19">
        <v>0</v>
      </c>
      <c r="G15" s="19">
        <v>1</v>
      </c>
      <c r="H15" s="19">
        <v>0</v>
      </c>
      <c r="I15" s="19">
        <v>14530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</row>
    <row r="16" spans="1:16" ht="24" x14ac:dyDescent="0.2">
      <c r="A16" s="5" t="s">
        <v>38</v>
      </c>
      <c r="B16" s="30">
        <v>1</v>
      </c>
      <c r="C16" s="19">
        <v>0</v>
      </c>
      <c r="D16" s="19">
        <v>1</v>
      </c>
      <c r="E16" s="19">
        <v>1</v>
      </c>
      <c r="F16" s="19">
        <v>0</v>
      </c>
      <c r="G16" s="19">
        <v>0</v>
      </c>
      <c r="H16" s="19">
        <v>0</v>
      </c>
      <c r="I16" s="19">
        <v>1162</v>
      </c>
      <c r="J16" s="19">
        <v>0</v>
      </c>
      <c r="K16" s="19">
        <v>0</v>
      </c>
      <c r="L16" s="19">
        <v>0</v>
      </c>
      <c r="M16" s="19">
        <v>0</v>
      </c>
      <c r="N16" s="19">
        <v>1</v>
      </c>
      <c r="O16" s="19">
        <v>0</v>
      </c>
      <c r="P16" s="19">
        <v>0</v>
      </c>
    </row>
    <row r="17" spans="1:16" s="58" customFormat="1" ht="24" x14ac:dyDescent="0.2">
      <c r="A17" s="20" t="s">
        <v>66</v>
      </c>
      <c r="B17" s="21">
        <f>SUM(B18:B21)</f>
        <v>1372</v>
      </c>
      <c r="C17" s="21">
        <f>SUM(C18:C21)</f>
        <v>225</v>
      </c>
      <c r="D17" s="21">
        <f>SUM(D18:D21)</f>
        <v>1144</v>
      </c>
      <c r="E17" s="21">
        <f t="shared" ref="E17:P17" si="1">SUM(E18:E21)</f>
        <v>1346</v>
      </c>
      <c r="F17" s="21">
        <f t="shared" si="1"/>
        <v>10</v>
      </c>
      <c r="G17" s="21">
        <f t="shared" si="1"/>
        <v>287</v>
      </c>
      <c r="H17" s="21">
        <f t="shared" si="1"/>
        <v>6</v>
      </c>
      <c r="I17" s="21">
        <f t="shared" si="1"/>
        <v>108393.67000000001</v>
      </c>
      <c r="J17" s="21">
        <f t="shared" si="1"/>
        <v>59</v>
      </c>
      <c r="K17" s="21">
        <f t="shared" si="1"/>
        <v>145</v>
      </c>
      <c r="L17" s="21">
        <f t="shared" si="1"/>
        <v>406</v>
      </c>
      <c r="M17" s="21">
        <f t="shared" si="1"/>
        <v>745</v>
      </c>
      <c r="N17" s="21">
        <f t="shared" si="1"/>
        <v>10</v>
      </c>
      <c r="O17" s="21">
        <f t="shared" si="1"/>
        <v>5</v>
      </c>
      <c r="P17" s="21">
        <f t="shared" si="1"/>
        <v>2</v>
      </c>
    </row>
    <row r="18" spans="1:16" s="29" customFormat="1" ht="25.5" customHeight="1" x14ac:dyDescent="0.2">
      <c r="A18" s="40" t="s">
        <v>67</v>
      </c>
      <c r="B18" s="53">
        <v>27</v>
      </c>
      <c r="C18" s="53">
        <v>7</v>
      </c>
      <c r="D18" s="53">
        <v>18</v>
      </c>
      <c r="E18" s="53">
        <v>25</v>
      </c>
      <c r="F18" s="22">
        <v>2</v>
      </c>
      <c r="G18" s="53">
        <v>9</v>
      </c>
      <c r="H18" s="57">
        <v>1</v>
      </c>
      <c r="I18" s="22">
        <v>27706</v>
      </c>
      <c r="J18" s="22">
        <v>2</v>
      </c>
      <c r="K18" s="22">
        <v>0</v>
      </c>
      <c r="L18" s="53">
        <v>1</v>
      </c>
      <c r="M18" s="53">
        <v>13</v>
      </c>
      <c r="N18" s="53">
        <v>5</v>
      </c>
      <c r="O18" s="53">
        <v>4</v>
      </c>
      <c r="P18" s="53">
        <v>2</v>
      </c>
    </row>
    <row r="19" spans="1:16" s="58" customFormat="1" ht="36" x14ac:dyDescent="0.2">
      <c r="A19" s="40" t="s">
        <v>72</v>
      </c>
      <c r="B19" s="53">
        <v>43</v>
      </c>
      <c r="C19" s="53">
        <v>16</v>
      </c>
      <c r="D19" s="53">
        <v>26</v>
      </c>
      <c r="E19" s="53">
        <v>34</v>
      </c>
      <c r="F19" s="22">
        <v>0</v>
      </c>
      <c r="G19" s="53">
        <v>18</v>
      </c>
      <c r="H19" s="22">
        <v>1</v>
      </c>
      <c r="I19" s="22">
        <v>8402</v>
      </c>
      <c r="J19" s="53">
        <v>1</v>
      </c>
      <c r="K19" s="53">
        <v>0</v>
      </c>
      <c r="L19" s="53">
        <v>5</v>
      </c>
      <c r="M19" s="53">
        <v>32</v>
      </c>
      <c r="N19" s="53">
        <v>4</v>
      </c>
      <c r="O19" s="53">
        <v>1</v>
      </c>
      <c r="P19" s="53">
        <v>0</v>
      </c>
    </row>
    <row r="20" spans="1:16" s="29" customFormat="1" ht="36" customHeight="1" x14ac:dyDescent="0.2">
      <c r="A20" s="40" t="s">
        <v>73</v>
      </c>
      <c r="B20" s="53">
        <v>43</v>
      </c>
      <c r="C20" s="53">
        <v>19</v>
      </c>
      <c r="D20" s="53">
        <v>24</v>
      </c>
      <c r="E20" s="53">
        <v>35</v>
      </c>
      <c r="F20" s="22">
        <v>1</v>
      </c>
      <c r="G20" s="53">
        <v>16</v>
      </c>
      <c r="H20" s="22">
        <v>0</v>
      </c>
      <c r="I20" s="22">
        <v>4133.3500000000004</v>
      </c>
      <c r="J20" s="53">
        <v>1</v>
      </c>
      <c r="K20" s="53">
        <v>5</v>
      </c>
      <c r="L20" s="53">
        <v>9</v>
      </c>
      <c r="M20" s="53">
        <v>28</v>
      </c>
      <c r="N20" s="53">
        <v>0</v>
      </c>
      <c r="O20" s="53">
        <v>0</v>
      </c>
      <c r="P20" s="53">
        <v>0</v>
      </c>
    </row>
    <row r="21" spans="1:16" s="29" customFormat="1" ht="24" x14ac:dyDescent="0.2">
      <c r="A21" s="40" t="s">
        <v>74</v>
      </c>
      <c r="B21" s="62">
        <v>1259</v>
      </c>
      <c r="C21" s="62">
        <v>183</v>
      </c>
      <c r="D21" s="62">
        <v>1076</v>
      </c>
      <c r="E21" s="62">
        <v>1252</v>
      </c>
      <c r="F21" s="62">
        <v>7</v>
      </c>
      <c r="G21" s="62">
        <v>244</v>
      </c>
      <c r="H21" s="62">
        <v>4</v>
      </c>
      <c r="I21" s="63">
        <v>68152.320000000007</v>
      </c>
      <c r="J21" s="62">
        <v>55</v>
      </c>
      <c r="K21" s="62">
        <v>140</v>
      </c>
      <c r="L21" s="62">
        <v>391</v>
      </c>
      <c r="M21" s="62">
        <v>672</v>
      </c>
      <c r="N21" s="62">
        <v>1</v>
      </c>
      <c r="O21" s="62">
        <v>0</v>
      </c>
      <c r="P21" s="62">
        <v>0</v>
      </c>
    </row>
    <row r="22" spans="1:16" s="29" customFormat="1" ht="36" x14ac:dyDescent="0.2">
      <c r="A22" s="91" t="s">
        <v>75</v>
      </c>
      <c r="B22" s="21">
        <v>1</v>
      </c>
      <c r="C22" s="21">
        <v>1</v>
      </c>
      <c r="D22" s="21">
        <v>5</v>
      </c>
      <c r="E22" s="21">
        <v>1</v>
      </c>
      <c r="F22" s="21">
        <v>5</v>
      </c>
      <c r="G22" s="21">
        <v>3</v>
      </c>
      <c r="H22" s="21">
        <v>0</v>
      </c>
      <c r="I22" s="21">
        <v>4662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s="49" customFormat="1" ht="24.75" customHeight="1" x14ac:dyDescent="0.2">
      <c r="A23" s="20" t="s">
        <v>68</v>
      </c>
      <c r="B23" s="21">
        <f t="shared" ref="B23:P23" si="2">SUM(B27:B30)</f>
        <v>14</v>
      </c>
      <c r="C23" s="21">
        <f t="shared" si="2"/>
        <v>6</v>
      </c>
      <c r="D23" s="21">
        <f t="shared" si="2"/>
        <v>8</v>
      </c>
      <c r="E23" s="21">
        <f t="shared" si="2"/>
        <v>14</v>
      </c>
      <c r="F23" s="21">
        <f t="shared" si="2"/>
        <v>0</v>
      </c>
      <c r="G23" s="21">
        <f t="shared" si="2"/>
        <v>2</v>
      </c>
      <c r="H23" s="21">
        <f t="shared" si="2"/>
        <v>1</v>
      </c>
      <c r="I23" s="21">
        <f t="shared" si="2"/>
        <v>577</v>
      </c>
      <c r="J23" s="21">
        <f t="shared" si="2"/>
        <v>2</v>
      </c>
      <c r="K23" s="21">
        <f t="shared" si="2"/>
        <v>5</v>
      </c>
      <c r="L23" s="21">
        <f t="shared" si="2"/>
        <v>5</v>
      </c>
      <c r="M23" s="21">
        <f t="shared" si="2"/>
        <v>2</v>
      </c>
      <c r="N23" s="21">
        <f t="shared" si="2"/>
        <v>0</v>
      </c>
      <c r="O23" s="21">
        <f t="shared" si="2"/>
        <v>0</v>
      </c>
      <c r="P23" s="21">
        <f t="shared" si="2"/>
        <v>0</v>
      </c>
    </row>
    <row r="24" spans="1:16" s="58" customFormat="1" x14ac:dyDescent="0.2">
      <c r="A24" s="37" t="s">
        <v>46</v>
      </c>
      <c r="B24" s="82">
        <f t="shared" ref="B24:P24" si="3">SUM(B25:B30)</f>
        <v>20</v>
      </c>
      <c r="C24" s="82">
        <f t="shared" si="3"/>
        <v>8</v>
      </c>
      <c r="D24" s="82">
        <f t="shared" si="3"/>
        <v>12</v>
      </c>
      <c r="E24" s="82">
        <f t="shared" si="3"/>
        <v>20</v>
      </c>
      <c r="F24" s="82">
        <f t="shared" si="3"/>
        <v>0</v>
      </c>
      <c r="G24" s="82">
        <f t="shared" si="3"/>
        <v>4</v>
      </c>
      <c r="H24" s="82">
        <f t="shared" si="3"/>
        <v>1</v>
      </c>
      <c r="I24" s="82">
        <f t="shared" si="3"/>
        <v>5351</v>
      </c>
      <c r="J24" s="82">
        <f t="shared" si="3"/>
        <v>2</v>
      </c>
      <c r="K24" s="82">
        <f t="shared" si="3"/>
        <v>5</v>
      </c>
      <c r="L24" s="82">
        <f t="shared" si="3"/>
        <v>5</v>
      </c>
      <c r="M24" s="82">
        <f t="shared" si="3"/>
        <v>6</v>
      </c>
      <c r="N24" s="82">
        <f t="shared" si="3"/>
        <v>1</v>
      </c>
      <c r="O24" s="82">
        <f t="shared" si="3"/>
        <v>1</v>
      </c>
      <c r="P24" s="82">
        <f t="shared" si="3"/>
        <v>0</v>
      </c>
    </row>
    <row r="25" spans="1:16" s="58" customFormat="1" ht="36" x14ac:dyDescent="0.2">
      <c r="A25" s="42" t="s">
        <v>47</v>
      </c>
      <c r="B25" s="46">
        <v>1</v>
      </c>
      <c r="C25" s="46">
        <v>0</v>
      </c>
      <c r="D25" s="46">
        <v>1</v>
      </c>
      <c r="E25" s="46">
        <v>1</v>
      </c>
      <c r="F25" s="46">
        <v>0</v>
      </c>
      <c r="G25" s="46">
        <v>0</v>
      </c>
      <c r="H25" s="46">
        <v>0</v>
      </c>
      <c r="I25" s="46">
        <v>3600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1</v>
      </c>
      <c r="P25" s="46">
        <v>0</v>
      </c>
    </row>
    <row r="26" spans="1:16" s="58" customFormat="1" x14ac:dyDescent="0.2">
      <c r="A26" s="132" t="s">
        <v>48</v>
      </c>
      <c r="B26" s="46">
        <v>5</v>
      </c>
      <c r="C26" s="46">
        <v>2</v>
      </c>
      <c r="D26" s="46">
        <v>3</v>
      </c>
      <c r="E26" s="46">
        <v>5</v>
      </c>
      <c r="F26" s="46">
        <v>0</v>
      </c>
      <c r="G26" s="46">
        <v>2</v>
      </c>
      <c r="H26" s="46">
        <v>0</v>
      </c>
      <c r="I26" s="46">
        <v>1174</v>
      </c>
      <c r="J26" s="46">
        <v>0</v>
      </c>
      <c r="K26" s="46">
        <v>0</v>
      </c>
      <c r="L26" s="46">
        <v>0</v>
      </c>
      <c r="M26" s="46">
        <v>4</v>
      </c>
      <c r="N26" s="46">
        <v>1</v>
      </c>
      <c r="O26" s="46">
        <v>0</v>
      </c>
      <c r="P26" s="46">
        <v>0</v>
      </c>
    </row>
    <row r="27" spans="1:16" s="58" customFormat="1" ht="40.5" customHeight="1" x14ac:dyDescent="0.2">
      <c r="A27" s="42" t="s">
        <v>49</v>
      </c>
      <c r="B27" s="46">
        <v>1</v>
      </c>
      <c r="C27" s="46">
        <v>0</v>
      </c>
      <c r="D27" s="46">
        <v>1</v>
      </c>
      <c r="E27" s="46">
        <v>1</v>
      </c>
      <c r="F27" s="46">
        <v>0</v>
      </c>
      <c r="G27" s="46">
        <v>0</v>
      </c>
      <c r="H27" s="46">
        <v>0</v>
      </c>
      <c r="I27" s="46">
        <v>46</v>
      </c>
      <c r="J27" s="46">
        <v>0</v>
      </c>
      <c r="K27" s="46">
        <v>0</v>
      </c>
      <c r="L27" s="46">
        <v>1</v>
      </c>
      <c r="M27" s="46">
        <v>0</v>
      </c>
      <c r="N27" s="46">
        <v>0</v>
      </c>
      <c r="O27" s="46">
        <v>0</v>
      </c>
      <c r="P27" s="46">
        <v>0</v>
      </c>
    </row>
    <row r="28" spans="1:16" s="58" customFormat="1" ht="27" customHeight="1" x14ac:dyDescent="0.2">
      <c r="A28" s="44" t="s">
        <v>69</v>
      </c>
      <c r="B28" s="71">
        <v>5</v>
      </c>
      <c r="C28" s="71">
        <v>3</v>
      </c>
      <c r="D28" s="71">
        <v>2</v>
      </c>
      <c r="E28" s="71">
        <v>5</v>
      </c>
      <c r="F28" s="71">
        <v>0</v>
      </c>
      <c r="G28" s="71">
        <v>0</v>
      </c>
      <c r="H28" s="71">
        <v>0</v>
      </c>
      <c r="I28" s="71">
        <v>217</v>
      </c>
      <c r="J28" s="71">
        <v>1</v>
      </c>
      <c r="K28" s="71">
        <v>2</v>
      </c>
      <c r="L28" s="71">
        <v>2</v>
      </c>
      <c r="M28" s="71">
        <v>0</v>
      </c>
      <c r="N28" s="71">
        <v>0</v>
      </c>
      <c r="O28" s="71">
        <v>0</v>
      </c>
      <c r="P28" s="71">
        <v>0</v>
      </c>
    </row>
    <row r="29" spans="1:16" s="58" customFormat="1" ht="24" customHeight="1" x14ac:dyDescent="0.2">
      <c r="A29" s="42" t="s">
        <v>50</v>
      </c>
      <c r="B29" s="74">
        <v>4</v>
      </c>
      <c r="C29" s="74">
        <v>2</v>
      </c>
      <c r="D29" s="74">
        <v>2</v>
      </c>
      <c r="E29" s="74">
        <v>4</v>
      </c>
      <c r="F29" s="74">
        <v>0</v>
      </c>
      <c r="G29" s="74">
        <v>1</v>
      </c>
      <c r="H29" s="74">
        <v>0</v>
      </c>
      <c r="I29" s="74">
        <v>178</v>
      </c>
      <c r="J29" s="74">
        <v>0</v>
      </c>
      <c r="K29" s="74">
        <v>2</v>
      </c>
      <c r="L29" s="74">
        <v>1</v>
      </c>
      <c r="M29" s="74">
        <v>1</v>
      </c>
      <c r="N29" s="74">
        <v>0</v>
      </c>
      <c r="O29" s="74">
        <v>0</v>
      </c>
      <c r="P29" s="74">
        <v>0</v>
      </c>
    </row>
    <row r="30" spans="1:16" s="58" customFormat="1" ht="13.5" customHeight="1" x14ac:dyDescent="0.2">
      <c r="A30" s="42" t="s">
        <v>51</v>
      </c>
      <c r="B30" s="46">
        <v>4</v>
      </c>
      <c r="C30" s="46">
        <v>1</v>
      </c>
      <c r="D30" s="46">
        <v>3</v>
      </c>
      <c r="E30" s="46">
        <v>4</v>
      </c>
      <c r="F30" s="46">
        <v>0</v>
      </c>
      <c r="G30" s="46">
        <v>1</v>
      </c>
      <c r="H30" s="46">
        <v>1</v>
      </c>
      <c r="I30" s="46">
        <v>136</v>
      </c>
      <c r="J30" s="46">
        <v>1</v>
      </c>
      <c r="K30" s="46">
        <v>1</v>
      </c>
      <c r="L30" s="46">
        <v>1</v>
      </c>
      <c r="M30" s="46">
        <v>1</v>
      </c>
      <c r="N30" s="46">
        <v>0</v>
      </c>
      <c r="O30" s="46">
        <v>0</v>
      </c>
      <c r="P30" s="46">
        <v>0</v>
      </c>
    </row>
    <row r="31" spans="1:16" s="29" customFormat="1" x14ac:dyDescent="0.2">
      <c r="A31" s="93" t="s">
        <v>57</v>
      </c>
      <c r="B31" s="34">
        <f t="shared" ref="B31:P31" si="4">SUM(B35)</f>
        <v>7</v>
      </c>
      <c r="C31" s="34">
        <f t="shared" si="4"/>
        <v>0</v>
      </c>
      <c r="D31" s="34">
        <f t="shared" si="4"/>
        <v>7</v>
      </c>
      <c r="E31" s="34">
        <f t="shared" si="4"/>
        <v>7</v>
      </c>
      <c r="F31" s="34">
        <f t="shared" si="4"/>
        <v>0</v>
      </c>
      <c r="G31" s="34">
        <f t="shared" si="4"/>
        <v>4</v>
      </c>
      <c r="H31" s="34">
        <f t="shared" si="4"/>
        <v>0</v>
      </c>
      <c r="I31" s="34">
        <f t="shared" si="4"/>
        <v>1061.3</v>
      </c>
      <c r="J31" s="34">
        <f t="shared" si="4"/>
        <v>0</v>
      </c>
      <c r="K31" s="34">
        <f t="shared" si="4"/>
        <v>0</v>
      </c>
      <c r="L31" s="34">
        <f t="shared" si="4"/>
        <v>0</v>
      </c>
      <c r="M31" s="34">
        <f t="shared" si="4"/>
        <v>7</v>
      </c>
      <c r="N31" s="34">
        <f t="shared" si="4"/>
        <v>0</v>
      </c>
      <c r="O31" s="34">
        <f t="shared" si="4"/>
        <v>0</v>
      </c>
      <c r="P31" s="34">
        <f t="shared" si="4"/>
        <v>0</v>
      </c>
    </row>
    <row r="32" spans="1:16" s="29" customFormat="1" ht="24" x14ac:dyDescent="0.2">
      <c r="A32" s="37" t="s">
        <v>56</v>
      </c>
      <c r="B32" s="38">
        <f t="shared" ref="B32:P32" si="5">SUM(B33:B35)</f>
        <v>17</v>
      </c>
      <c r="C32" s="38">
        <f t="shared" si="5"/>
        <v>0</v>
      </c>
      <c r="D32" s="38">
        <f t="shared" si="5"/>
        <v>17</v>
      </c>
      <c r="E32" s="38">
        <f t="shared" si="5"/>
        <v>17</v>
      </c>
      <c r="F32" s="38">
        <f t="shared" si="5"/>
        <v>0</v>
      </c>
      <c r="G32" s="38">
        <f t="shared" si="5"/>
        <v>8</v>
      </c>
      <c r="H32" s="38">
        <f t="shared" si="5"/>
        <v>0</v>
      </c>
      <c r="I32" s="38">
        <f t="shared" si="5"/>
        <v>4925.17</v>
      </c>
      <c r="J32" s="38">
        <f t="shared" si="5"/>
        <v>0</v>
      </c>
      <c r="K32" s="38">
        <f t="shared" si="5"/>
        <v>0</v>
      </c>
      <c r="L32" s="38">
        <f t="shared" si="5"/>
        <v>1</v>
      </c>
      <c r="M32" s="38">
        <f t="shared" si="5"/>
        <v>15</v>
      </c>
      <c r="N32" s="38">
        <f t="shared" si="5"/>
        <v>0</v>
      </c>
      <c r="O32" s="38">
        <f t="shared" si="5"/>
        <v>1</v>
      </c>
      <c r="P32" s="38">
        <f t="shared" si="5"/>
        <v>0</v>
      </c>
    </row>
    <row r="33" spans="1:16" s="29" customFormat="1" ht="36" x14ac:dyDescent="0.2">
      <c r="A33" s="40" t="s">
        <v>76</v>
      </c>
      <c r="B33" s="19">
        <v>1</v>
      </c>
      <c r="C33" s="19">
        <v>0</v>
      </c>
      <c r="D33" s="19">
        <v>1</v>
      </c>
      <c r="E33" s="19">
        <v>1</v>
      </c>
      <c r="F33" s="19">
        <v>0</v>
      </c>
      <c r="G33" s="19">
        <v>0</v>
      </c>
      <c r="H33" s="19">
        <v>0</v>
      </c>
      <c r="I33" s="39">
        <v>2058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</v>
      </c>
      <c r="P33" s="19">
        <v>0</v>
      </c>
    </row>
    <row r="34" spans="1:16" s="29" customFormat="1" ht="24" x14ac:dyDescent="0.2">
      <c r="A34" s="40" t="s">
        <v>70</v>
      </c>
      <c r="B34" s="19">
        <v>9</v>
      </c>
      <c r="C34" s="19">
        <v>0</v>
      </c>
      <c r="D34" s="19">
        <v>9</v>
      </c>
      <c r="E34" s="19">
        <v>9</v>
      </c>
      <c r="F34" s="19">
        <v>0</v>
      </c>
      <c r="G34" s="19">
        <v>4</v>
      </c>
      <c r="H34" s="19">
        <v>0</v>
      </c>
      <c r="I34" s="39">
        <v>1805.87</v>
      </c>
      <c r="J34" s="19">
        <v>0</v>
      </c>
      <c r="K34" s="19">
        <v>0</v>
      </c>
      <c r="L34" s="19">
        <v>1</v>
      </c>
      <c r="M34" s="19">
        <v>8</v>
      </c>
      <c r="N34" s="19">
        <v>0</v>
      </c>
      <c r="O34" s="19">
        <v>0</v>
      </c>
      <c r="P34" s="19">
        <v>0</v>
      </c>
    </row>
    <row r="35" spans="1:16" s="29" customFormat="1" ht="24" x14ac:dyDescent="0.2">
      <c r="A35" s="40" t="s">
        <v>71</v>
      </c>
      <c r="B35" s="19">
        <v>7</v>
      </c>
      <c r="C35" s="19">
        <v>0</v>
      </c>
      <c r="D35" s="19">
        <v>7</v>
      </c>
      <c r="E35" s="19">
        <v>7</v>
      </c>
      <c r="F35" s="19">
        <v>0</v>
      </c>
      <c r="G35" s="19">
        <v>4</v>
      </c>
      <c r="H35" s="19">
        <v>0</v>
      </c>
      <c r="I35" s="39">
        <v>1061.3</v>
      </c>
      <c r="J35" s="19">
        <v>0</v>
      </c>
      <c r="K35" s="19">
        <v>0</v>
      </c>
      <c r="L35" s="19">
        <v>0</v>
      </c>
      <c r="M35" s="19">
        <v>7</v>
      </c>
      <c r="N35" s="19">
        <v>0</v>
      </c>
      <c r="O35" s="19">
        <v>0</v>
      </c>
      <c r="P35" s="19">
        <v>0</v>
      </c>
    </row>
    <row r="36" spans="1:16" s="29" customFormat="1" x14ac:dyDescent="0.2">
      <c r="A36" s="20" t="s">
        <v>52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s="29" customFormat="1" ht="13.5" customHeight="1" x14ac:dyDescent="0.2">
      <c r="A37" s="20" t="s">
        <v>58</v>
      </c>
      <c r="B37" s="21">
        <f t="shared" ref="B37:G37" si="6">SUM(B38:B39)</f>
        <v>14</v>
      </c>
      <c r="C37" s="21">
        <f t="shared" si="6"/>
        <v>9</v>
      </c>
      <c r="D37" s="21">
        <f t="shared" si="6"/>
        <v>4</v>
      </c>
      <c r="E37" s="21">
        <f t="shared" si="6"/>
        <v>11</v>
      </c>
      <c r="F37" s="21">
        <f t="shared" si="6"/>
        <v>1</v>
      </c>
      <c r="G37" s="21">
        <f t="shared" si="6"/>
        <v>2</v>
      </c>
      <c r="H37" s="21">
        <f t="shared" ref="H37" si="7">SUM(H38:H39)</f>
        <v>0</v>
      </c>
      <c r="I37" s="21">
        <f t="shared" ref="I37:P37" si="8">SUM(I38:I39)</f>
        <v>3004.1000000000004</v>
      </c>
      <c r="J37" s="21">
        <f t="shared" si="8"/>
        <v>1</v>
      </c>
      <c r="K37" s="21">
        <f t="shared" si="8"/>
        <v>3</v>
      </c>
      <c r="L37" s="21">
        <f t="shared" si="8"/>
        <v>4</v>
      </c>
      <c r="M37" s="21">
        <f t="shared" si="8"/>
        <v>4</v>
      </c>
      <c r="N37" s="21">
        <f t="shared" si="8"/>
        <v>0</v>
      </c>
      <c r="O37" s="21">
        <f t="shared" si="8"/>
        <v>0</v>
      </c>
      <c r="P37" s="21">
        <f t="shared" si="8"/>
        <v>1</v>
      </c>
    </row>
    <row r="38" spans="1:16" s="29" customFormat="1" ht="27.75" customHeight="1" x14ac:dyDescent="0.2">
      <c r="A38" s="44" t="s">
        <v>77</v>
      </c>
      <c r="B38" s="43">
        <v>1</v>
      </c>
      <c r="C38" s="43">
        <v>1</v>
      </c>
      <c r="D38" s="43">
        <v>0</v>
      </c>
      <c r="E38" s="43">
        <v>1</v>
      </c>
      <c r="F38" s="43">
        <v>0</v>
      </c>
      <c r="G38" s="43">
        <v>1</v>
      </c>
      <c r="H38" s="43">
        <v>0</v>
      </c>
      <c r="I38" s="43">
        <v>1848.2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1</v>
      </c>
    </row>
    <row r="39" spans="1:16" s="29" customFormat="1" x14ac:dyDescent="0.2">
      <c r="A39" s="42" t="s">
        <v>53</v>
      </c>
      <c r="B39" s="33">
        <v>13</v>
      </c>
      <c r="C39" s="33">
        <v>8</v>
      </c>
      <c r="D39" s="33">
        <v>4</v>
      </c>
      <c r="E39" s="33">
        <v>10</v>
      </c>
      <c r="F39" s="33">
        <v>1</v>
      </c>
      <c r="G39" s="33">
        <v>1</v>
      </c>
      <c r="H39" s="33">
        <v>0</v>
      </c>
      <c r="I39" s="33">
        <v>1155.9000000000001</v>
      </c>
      <c r="J39" s="33">
        <v>1</v>
      </c>
      <c r="K39" s="33">
        <v>3</v>
      </c>
      <c r="L39" s="33">
        <v>4</v>
      </c>
      <c r="M39" s="33">
        <v>4</v>
      </c>
      <c r="N39" s="33">
        <v>0</v>
      </c>
      <c r="O39" s="33">
        <v>0</v>
      </c>
      <c r="P39" s="33">
        <v>0</v>
      </c>
    </row>
    <row r="40" spans="1:16" s="29" customFormat="1" ht="15.75" customHeight="1" x14ac:dyDescent="0.2">
      <c r="A40" s="56" t="s">
        <v>78</v>
      </c>
      <c r="B40" s="36">
        <v>1</v>
      </c>
      <c r="C40" s="36">
        <v>0</v>
      </c>
      <c r="D40" s="36">
        <v>1</v>
      </c>
      <c r="E40" s="36">
        <v>0</v>
      </c>
      <c r="F40" s="36">
        <v>0</v>
      </c>
      <c r="G40" s="36">
        <v>0</v>
      </c>
      <c r="H40" s="36">
        <v>0</v>
      </c>
      <c r="I40" s="36">
        <v>150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1</v>
      </c>
    </row>
    <row r="41" spans="1:16" s="29" customFormat="1" ht="14.25" customHeight="1" x14ac:dyDescent="0.2">
      <c r="A41" s="56" t="s">
        <v>54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s="29" customFormat="1" ht="37.5" customHeight="1" x14ac:dyDescent="0.2">
      <c r="A42" s="54" t="s">
        <v>156</v>
      </c>
      <c r="B42" s="35">
        <v>1</v>
      </c>
      <c r="C42" s="35">
        <v>1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800</v>
      </c>
      <c r="J42" s="35">
        <v>0</v>
      </c>
      <c r="K42" s="35">
        <v>0</v>
      </c>
      <c r="L42" s="35">
        <v>0</v>
      </c>
      <c r="M42" s="35">
        <v>1</v>
      </c>
      <c r="N42" s="35">
        <v>0</v>
      </c>
      <c r="O42" s="35">
        <v>0</v>
      </c>
      <c r="P42" s="35">
        <v>0</v>
      </c>
    </row>
    <row r="43" spans="1:16" s="58" customFormat="1" ht="22.5" customHeight="1" x14ac:dyDescent="0.2">
      <c r="A43" s="179" t="s">
        <v>55</v>
      </c>
      <c r="B43" s="182">
        <f t="shared" ref="B43:P43" si="9">SUM(B13+B17+B22+B23+B31+B37+B40+B41+B42)</f>
        <v>2753</v>
      </c>
      <c r="C43" s="182">
        <f t="shared" si="9"/>
        <v>511</v>
      </c>
      <c r="D43" s="182">
        <f t="shared" si="9"/>
        <v>2241</v>
      </c>
      <c r="E43" s="182">
        <f t="shared" si="9"/>
        <v>2428</v>
      </c>
      <c r="F43" s="182">
        <f t="shared" si="9"/>
        <v>308</v>
      </c>
      <c r="G43" s="182">
        <f t="shared" si="9"/>
        <v>559</v>
      </c>
      <c r="H43" s="182">
        <f t="shared" si="9"/>
        <v>14</v>
      </c>
      <c r="I43" s="182">
        <f t="shared" si="9"/>
        <v>261987.07</v>
      </c>
      <c r="J43" s="182">
        <f t="shared" si="9"/>
        <v>67</v>
      </c>
      <c r="K43" s="182">
        <f t="shared" si="9"/>
        <v>457</v>
      </c>
      <c r="L43" s="182">
        <f t="shared" si="9"/>
        <v>1114</v>
      </c>
      <c r="M43" s="182">
        <f t="shared" si="9"/>
        <v>1083</v>
      </c>
      <c r="N43" s="182">
        <f t="shared" si="9"/>
        <v>15</v>
      </c>
      <c r="O43" s="182">
        <f t="shared" si="9"/>
        <v>5</v>
      </c>
      <c r="P43" s="183">
        <f t="shared" si="9"/>
        <v>5</v>
      </c>
    </row>
    <row r="44" spans="1:16" s="58" customFormat="1" x14ac:dyDescent="0.2">
      <c r="A44" s="186" t="s">
        <v>45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51"/>
    </row>
    <row r="45" spans="1:16" s="58" customFormat="1" x14ac:dyDescent="0.2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51"/>
    </row>
    <row r="46" spans="1:16" s="58" customFormat="1" x14ac:dyDescent="0.2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51"/>
    </row>
    <row r="47" spans="1:16" s="58" customFormat="1" x14ac:dyDescent="0.2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51"/>
    </row>
    <row r="48" spans="1:16" s="58" customFormat="1" x14ac:dyDescent="0.2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51"/>
    </row>
    <row r="49" spans="1:13" s="58" customFormat="1" x14ac:dyDescent="0.2">
      <c r="A49" s="187" t="s">
        <v>63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51"/>
    </row>
    <row r="50" spans="1:13" s="58" customFormat="1" ht="3.75" customHeight="1" x14ac:dyDescent="0.2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51"/>
    </row>
    <row r="51" spans="1:13" s="58" customFormat="1" x14ac:dyDescent="0.2">
      <c r="A51" s="188" t="s">
        <v>41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51"/>
    </row>
    <row r="52" spans="1:13" s="58" customFormat="1" ht="5.25" customHeight="1" x14ac:dyDescent="0.2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51"/>
    </row>
    <row r="53" spans="1:13" s="58" customFormat="1" x14ac:dyDescent="0.2">
      <c r="A53" s="189" t="s">
        <v>158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</row>
    <row r="54" spans="1:13" s="58" customFormat="1" x14ac:dyDescent="0.2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</row>
    <row r="55" spans="1:13" s="58" customFormat="1" x14ac:dyDescent="0.2"/>
  </sheetData>
  <mergeCells count="22">
    <mergeCell ref="F1:K1"/>
    <mergeCell ref="O10:O11"/>
    <mergeCell ref="P10:P11"/>
    <mergeCell ref="A4:B4"/>
    <mergeCell ref="B6:M6"/>
    <mergeCell ref="K10:K11"/>
    <mergeCell ref="L10:L11"/>
    <mergeCell ref="M10:M11"/>
    <mergeCell ref="N10:N11"/>
    <mergeCell ref="D7:J7"/>
    <mergeCell ref="A44:L48"/>
    <mergeCell ref="A49:L50"/>
    <mergeCell ref="A51:L52"/>
    <mergeCell ref="A53:M54"/>
    <mergeCell ref="J9:P9"/>
    <mergeCell ref="J10:J11"/>
    <mergeCell ref="A9:A11"/>
    <mergeCell ref="B9:I9"/>
    <mergeCell ref="B10:B11"/>
    <mergeCell ref="C10:F10"/>
    <mergeCell ref="G10:H10"/>
    <mergeCell ref="I10:I11"/>
  </mergeCells>
  <phoneticPr fontId="8" type="noConversion"/>
  <pageMargins left="0.75" right="0.75" top="0.41" bottom="0.35" header="0.41" footer="0.35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A16" zoomScale="90" zoomScaleNormal="90" workbookViewId="0">
      <selection activeCell="D38" sqref="D38"/>
    </sheetView>
  </sheetViews>
  <sheetFormatPr defaultRowHeight="12.75" x14ac:dyDescent="0.2"/>
  <cols>
    <col min="1" max="1" width="43.140625" style="8" customWidth="1"/>
    <col min="2" max="2" width="11.7109375" style="8" customWidth="1"/>
    <col min="3" max="3" width="8.28515625" style="8" customWidth="1"/>
    <col min="4" max="5" width="6.7109375" style="8" customWidth="1"/>
    <col min="6" max="6" width="7.140625" style="8" customWidth="1"/>
    <col min="7" max="7" width="8.5703125" style="8" customWidth="1"/>
    <col min="8" max="8" width="5.5703125" style="8" customWidth="1"/>
    <col min="9" max="9" width="5" style="8" customWidth="1"/>
    <col min="10" max="11" width="8.85546875" style="8" customWidth="1"/>
    <col min="12" max="12" width="8.5703125" style="8" customWidth="1"/>
    <col min="13" max="13" width="9.85546875" style="8" customWidth="1"/>
    <col min="14" max="21" width="9.140625" style="8" hidden="1" customWidth="1"/>
    <col min="22" max="16384" width="9.140625" style="8"/>
  </cols>
  <sheetData>
    <row r="1" spans="1:20" x14ac:dyDescent="0.2">
      <c r="A1" s="195" t="s">
        <v>2</v>
      </c>
      <c r="B1" s="199" t="s">
        <v>144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12"/>
    </row>
    <row r="2" spans="1:20" x14ac:dyDescent="0.2">
      <c r="A2" s="196"/>
      <c r="B2" s="213" t="s">
        <v>140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20" ht="36.75" customHeight="1" x14ac:dyDescent="0.2">
      <c r="A3" s="196"/>
      <c r="B3" s="200" t="s">
        <v>79</v>
      </c>
      <c r="C3" s="220" t="s">
        <v>80</v>
      </c>
      <c r="D3" s="218" t="s">
        <v>20</v>
      </c>
      <c r="E3" s="216" t="s">
        <v>21</v>
      </c>
      <c r="F3" s="218" t="s">
        <v>22</v>
      </c>
      <c r="G3" s="218" t="s">
        <v>82</v>
      </c>
      <c r="H3" s="216" t="s">
        <v>23</v>
      </c>
      <c r="I3" s="216" t="s">
        <v>83</v>
      </c>
      <c r="J3" s="210" t="s">
        <v>24</v>
      </c>
      <c r="K3" s="210" t="s">
        <v>25</v>
      </c>
      <c r="L3" s="210" t="s">
        <v>26</v>
      </c>
      <c r="M3" s="200" t="s">
        <v>84</v>
      </c>
    </row>
    <row r="4" spans="1:20" ht="64.5" customHeight="1" x14ac:dyDescent="0.2">
      <c r="A4" s="196"/>
      <c r="B4" s="201"/>
      <c r="C4" s="221"/>
      <c r="D4" s="219"/>
      <c r="E4" s="217"/>
      <c r="F4" s="219"/>
      <c r="G4" s="219"/>
      <c r="H4" s="217"/>
      <c r="I4" s="217"/>
      <c r="J4" s="211"/>
      <c r="K4" s="211"/>
      <c r="L4" s="211"/>
      <c r="M4" s="201"/>
    </row>
    <row r="5" spans="1:20" ht="12.75" customHeight="1" x14ac:dyDescent="0.2">
      <c r="A5" s="197"/>
      <c r="B5" s="9" t="s">
        <v>27</v>
      </c>
      <c r="C5" s="10" t="s">
        <v>27</v>
      </c>
      <c r="D5" s="10" t="s">
        <v>27</v>
      </c>
      <c r="E5" s="10" t="s">
        <v>27</v>
      </c>
      <c r="F5" s="10" t="s">
        <v>27</v>
      </c>
      <c r="G5" s="10" t="s">
        <v>27</v>
      </c>
      <c r="H5" s="10" t="s">
        <v>28</v>
      </c>
      <c r="I5" s="10" t="s">
        <v>27</v>
      </c>
      <c r="J5" s="10" t="s">
        <v>27</v>
      </c>
      <c r="K5" s="10" t="s">
        <v>27</v>
      </c>
      <c r="L5" s="10" t="s">
        <v>27</v>
      </c>
      <c r="M5" s="10" t="s">
        <v>27</v>
      </c>
    </row>
    <row r="6" spans="1:20" x14ac:dyDescent="0.2">
      <c r="A6" s="11" t="s">
        <v>85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1">
        <v>21</v>
      </c>
      <c r="H6" s="11">
        <v>22</v>
      </c>
      <c r="I6" s="11">
        <v>23</v>
      </c>
      <c r="J6" s="11">
        <v>24</v>
      </c>
      <c r="K6" s="11">
        <v>25</v>
      </c>
      <c r="L6" s="11">
        <v>26</v>
      </c>
      <c r="M6" s="11">
        <v>27</v>
      </c>
    </row>
    <row r="7" spans="1:20" ht="27" customHeight="1" x14ac:dyDescent="0.2">
      <c r="A7" s="20" t="s">
        <v>44</v>
      </c>
      <c r="B7" s="21">
        <f t="shared" ref="B7:M7" si="0">SUM(B8:B10)</f>
        <v>184481</v>
      </c>
      <c r="C7" s="21">
        <f t="shared" si="0"/>
        <v>43934</v>
      </c>
      <c r="D7" s="21">
        <f t="shared" si="0"/>
        <v>737</v>
      </c>
      <c r="E7" s="21">
        <f t="shared" si="0"/>
        <v>227</v>
      </c>
      <c r="F7" s="21">
        <f t="shared" si="0"/>
        <v>288</v>
      </c>
      <c r="G7" s="21">
        <f t="shared" si="0"/>
        <v>1402</v>
      </c>
      <c r="H7" s="21">
        <f t="shared" si="0"/>
        <v>193</v>
      </c>
      <c r="I7" s="21">
        <f t="shared" si="0"/>
        <v>0</v>
      </c>
      <c r="J7" s="21">
        <f t="shared" si="0"/>
        <v>847</v>
      </c>
      <c r="K7" s="21">
        <f t="shared" si="0"/>
        <v>188175</v>
      </c>
      <c r="L7" s="21">
        <f t="shared" si="0"/>
        <v>136018</v>
      </c>
      <c r="M7" s="21">
        <f t="shared" si="0"/>
        <v>135140</v>
      </c>
      <c r="N7" s="18"/>
      <c r="O7" s="18"/>
      <c r="P7" s="18"/>
      <c r="Q7" s="18"/>
      <c r="R7" s="18"/>
      <c r="S7" s="18"/>
      <c r="T7" s="18"/>
    </row>
    <row r="8" spans="1:20" x14ac:dyDescent="0.2">
      <c r="A8" s="5" t="s">
        <v>36</v>
      </c>
      <c r="B8" s="22">
        <v>161631</v>
      </c>
      <c r="C8" s="22">
        <v>40776</v>
      </c>
      <c r="D8" s="22">
        <v>102</v>
      </c>
      <c r="E8" s="22">
        <v>5</v>
      </c>
      <c r="F8" s="22">
        <v>59</v>
      </c>
      <c r="G8" s="22">
        <v>831</v>
      </c>
      <c r="H8" s="22">
        <v>6</v>
      </c>
      <c r="I8" s="22">
        <v>0</v>
      </c>
      <c r="J8" s="22">
        <v>56</v>
      </c>
      <c r="K8" s="22">
        <v>162690</v>
      </c>
      <c r="L8" s="22">
        <v>119516</v>
      </c>
      <c r="M8" s="22">
        <v>118638</v>
      </c>
    </row>
    <row r="9" spans="1:20" ht="15.75" customHeight="1" x14ac:dyDescent="0.2">
      <c r="A9" s="5" t="s">
        <v>37</v>
      </c>
      <c r="B9" s="19">
        <v>17455</v>
      </c>
      <c r="C9" s="19">
        <v>3023</v>
      </c>
      <c r="D9" s="19">
        <v>635</v>
      </c>
      <c r="E9" s="19">
        <v>222</v>
      </c>
      <c r="F9" s="19">
        <v>154</v>
      </c>
      <c r="G9" s="19">
        <v>568</v>
      </c>
      <c r="H9" s="19">
        <v>112</v>
      </c>
      <c r="I9" s="19">
        <v>0</v>
      </c>
      <c r="J9" s="19">
        <v>447</v>
      </c>
      <c r="K9" s="19">
        <v>19593</v>
      </c>
      <c r="L9" s="19">
        <v>11930</v>
      </c>
      <c r="M9" s="19">
        <v>11930</v>
      </c>
    </row>
    <row r="10" spans="1:20" ht="14.25" customHeight="1" x14ac:dyDescent="0.2">
      <c r="A10" s="5" t="s">
        <v>38</v>
      </c>
      <c r="B10" s="19">
        <v>5395</v>
      </c>
      <c r="C10" s="19">
        <v>135</v>
      </c>
      <c r="D10" s="19">
        <v>0</v>
      </c>
      <c r="E10" s="19">
        <v>0</v>
      </c>
      <c r="F10" s="19">
        <v>75</v>
      </c>
      <c r="G10" s="19">
        <v>3</v>
      </c>
      <c r="H10" s="19">
        <v>75</v>
      </c>
      <c r="I10" s="19">
        <v>0</v>
      </c>
      <c r="J10" s="19">
        <v>344</v>
      </c>
      <c r="K10" s="19">
        <v>5892</v>
      </c>
      <c r="L10" s="19">
        <v>4572</v>
      </c>
      <c r="M10" s="19">
        <v>4572</v>
      </c>
    </row>
    <row r="11" spans="1:20" ht="26.25" customHeight="1" x14ac:dyDescent="0.2">
      <c r="A11" s="20" t="s">
        <v>66</v>
      </c>
      <c r="B11" s="21">
        <f t="shared" ref="B11:M11" si="1">SUM(B12:B15)</f>
        <v>238730</v>
      </c>
      <c r="C11" s="21">
        <f t="shared" si="1"/>
        <v>42178</v>
      </c>
      <c r="D11" s="21">
        <f t="shared" si="1"/>
        <v>2629</v>
      </c>
      <c r="E11" s="21">
        <f t="shared" si="1"/>
        <v>2859</v>
      </c>
      <c r="F11" s="21">
        <f t="shared" si="1"/>
        <v>320</v>
      </c>
      <c r="G11" s="21">
        <f t="shared" si="1"/>
        <v>428</v>
      </c>
      <c r="H11" s="21">
        <f t="shared" si="1"/>
        <v>2175</v>
      </c>
      <c r="I11" s="21">
        <f t="shared" si="1"/>
        <v>4</v>
      </c>
      <c r="J11" s="21">
        <f t="shared" si="1"/>
        <v>1230875</v>
      </c>
      <c r="K11" s="21">
        <f t="shared" si="1"/>
        <v>1478020</v>
      </c>
      <c r="L11" s="21">
        <f t="shared" si="1"/>
        <v>1328386</v>
      </c>
      <c r="M11" s="21">
        <f t="shared" si="1"/>
        <v>1224699</v>
      </c>
    </row>
    <row r="12" spans="1:20" ht="16.5" customHeight="1" x14ac:dyDescent="0.2">
      <c r="A12" s="40" t="s">
        <v>67</v>
      </c>
      <c r="B12" s="19">
        <v>47596</v>
      </c>
      <c r="C12" s="19">
        <v>15485</v>
      </c>
      <c r="D12" s="19">
        <v>2452</v>
      </c>
      <c r="E12" s="19">
        <v>2859</v>
      </c>
      <c r="F12" s="19">
        <v>224</v>
      </c>
      <c r="G12" s="19">
        <v>258</v>
      </c>
      <c r="H12" s="19">
        <v>153</v>
      </c>
      <c r="I12" s="19">
        <v>3</v>
      </c>
      <c r="J12" s="19">
        <v>4336</v>
      </c>
      <c r="K12" s="19">
        <v>57881</v>
      </c>
      <c r="L12" s="19">
        <v>35579</v>
      </c>
      <c r="M12" s="19">
        <v>28312</v>
      </c>
    </row>
    <row r="13" spans="1:20" ht="36" x14ac:dyDescent="0.2">
      <c r="A13" s="40" t="s">
        <v>72</v>
      </c>
      <c r="B13" s="22">
        <v>22070</v>
      </c>
      <c r="C13" s="22">
        <v>3895</v>
      </c>
      <c r="D13" s="22">
        <v>125</v>
      </c>
      <c r="E13" s="22">
        <v>0</v>
      </c>
      <c r="F13" s="22">
        <v>0</v>
      </c>
      <c r="G13" s="22">
        <v>15</v>
      </c>
      <c r="H13" s="22">
        <v>0</v>
      </c>
      <c r="I13" s="22">
        <v>0</v>
      </c>
      <c r="J13" s="19">
        <v>242</v>
      </c>
      <c r="K13" s="19">
        <v>22452</v>
      </c>
      <c r="L13" s="22">
        <v>17994</v>
      </c>
      <c r="M13" s="22">
        <v>16736</v>
      </c>
    </row>
    <row r="14" spans="1:20" ht="24" x14ac:dyDescent="0.2">
      <c r="A14" s="40" t="s">
        <v>73</v>
      </c>
      <c r="B14" s="22">
        <v>12160</v>
      </c>
      <c r="C14" s="22">
        <v>4287</v>
      </c>
      <c r="D14" s="22">
        <v>0</v>
      </c>
      <c r="E14" s="22">
        <v>0</v>
      </c>
      <c r="F14" s="22">
        <v>12</v>
      </c>
      <c r="G14" s="22">
        <v>6</v>
      </c>
      <c r="H14" s="22">
        <v>0</v>
      </c>
      <c r="I14" s="22">
        <v>0</v>
      </c>
      <c r="J14" s="23">
        <v>453</v>
      </c>
      <c r="K14" s="19">
        <v>12631</v>
      </c>
      <c r="L14" s="22">
        <v>10138</v>
      </c>
      <c r="M14" s="22">
        <v>10138</v>
      </c>
    </row>
    <row r="15" spans="1:20" ht="15" customHeight="1" x14ac:dyDescent="0.2">
      <c r="A15" s="40" t="s">
        <v>74</v>
      </c>
      <c r="B15" s="50">
        <v>156904</v>
      </c>
      <c r="C15" s="50">
        <v>18511</v>
      </c>
      <c r="D15" s="50">
        <v>52</v>
      </c>
      <c r="E15" s="50">
        <v>0</v>
      </c>
      <c r="F15" s="50">
        <v>84</v>
      </c>
      <c r="G15" s="50">
        <v>149</v>
      </c>
      <c r="H15" s="50">
        <v>2022</v>
      </c>
      <c r="I15" s="51">
        <v>1</v>
      </c>
      <c r="J15" s="51">
        <v>1225844</v>
      </c>
      <c r="K15" s="51">
        <v>1385056</v>
      </c>
      <c r="L15" s="50">
        <v>1264675</v>
      </c>
      <c r="M15" s="50">
        <v>1169513</v>
      </c>
      <c r="N15" s="52">
        <f ca="1">SUM(N16:N43)</f>
        <v>0</v>
      </c>
    </row>
    <row r="16" spans="1:20" ht="24" x14ac:dyDescent="0.2">
      <c r="A16" s="91" t="s">
        <v>75</v>
      </c>
      <c r="B16" s="21">
        <v>6134</v>
      </c>
      <c r="C16" s="21">
        <v>2595</v>
      </c>
      <c r="D16" s="21">
        <v>0</v>
      </c>
      <c r="E16" s="21">
        <v>51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6185</v>
      </c>
      <c r="L16" s="21">
        <v>2449</v>
      </c>
      <c r="M16" s="21">
        <v>2445</v>
      </c>
    </row>
    <row r="17" spans="1:21" ht="15" customHeight="1" x14ac:dyDescent="0.2">
      <c r="A17" s="20" t="s">
        <v>68</v>
      </c>
      <c r="B17" s="21">
        <f t="shared" ref="B17:M17" si="2">SUM(B21:B24)</f>
        <v>1223</v>
      </c>
      <c r="C17" s="21">
        <f t="shared" si="2"/>
        <v>524</v>
      </c>
      <c r="D17" s="21">
        <f t="shared" si="2"/>
        <v>0</v>
      </c>
      <c r="E17" s="21">
        <f t="shared" si="2"/>
        <v>1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22</v>
      </c>
      <c r="K17" s="21">
        <f t="shared" si="2"/>
        <v>1246</v>
      </c>
      <c r="L17" s="21">
        <f t="shared" si="2"/>
        <v>995</v>
      </c>
      <c r="M17" s="21">
        <f t="shared" si="2"/>
        <v>840</v>
      </c>
      <c r="N17" s="24">
        <f t="shared" ref="N17:U17" ca="1" si="3">N21+N22+N23+N24</f>
        <v>46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4">
        <f t="shared" si="3"/>
        <v>0</v>
      </c>
      <c r="T17" s="24">
        <f t="shared" si="3"/>
        <v>0</v>
      </c>
      <c r="U17" s="24">
        <f t="shared" si="3"/>
        <v>0</v>
      </c>
    </row>
    <row r="18" spans="1:21" x14ac:dyDescent="0.2">
      <c r="A18" s="37" t="s">
        <v>46</v>
      </c>
      <c r="B18" s="82">
        <f t="shared" ref="B18:M18" si="4">SUM(B19:B24)</f>
        <v>13948</v>
      </c>
      <c r="C18" s="82">
        <f t="shared" si="4"/>
        <v>7017</v>
      </c>
      <c r="D18" s="82">
        <f t="shared" si="4"/>
        <v>0</v>
      </c>
      <c r="E18" s="82">
        <f t="shared" si="4"/>
        <v>1</v>
      </c>
      <c r="F18" s="82">
        <f t="shared" si="4"/>
        <v>0</v>
      </c>
      <c r="G18" s="82">
        <f t="shared" si="4"/>
        <v>0</v>
      </c>
      <c r="H18" s="82">
        <f t="shared" si="4"/>
        <v>0</v>
      </c>
      <c r="I18" s="82">
        <f t="shared" si="4"/>
        <v>0</v>
      </c>
      <c r="J18" s="82">
        <f t="shared" si="4"/>
        <v>132</v>
      </c>
      <c r="K18" s="82">
        <f t="shared" si="4"/>
        <v>14081</v>
      </c>
      <c r="L18" s="82">
        <f t="shared" si="4"/>
        <v>7458</v>
      </c>
      <c r="M18" s="82">
        <f t="shared" si="4"/>
        <v>7303</v>
      </c>
    </row>
    <row r="19" spans="1:21" ht="27.75" customHeight="1" thickBot="1" x14ac:dyDescent="0.25">
      <c r="A19" s="42" t="s">
        <v>47</v>
      </c>
      <c r="B19" s="46">
        <v>10429</v>
      </c>
      <c r="C19" s="66">
        <v>5296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110</v>
      </c>
      <c r="K19" s="66">
        <v>10539</v>
      </c>
      <c r="L19" s="66">
        <v>5171</v>
      </c>
      <c r="M19" s="66">
        <v>5171</v>
      </c>
      <c r="N19" s="67">
        <v>6057</v>
      </c>
    </row>
    <row r="20" spans="1:21" ht="13.5" thickBot="1" x14ac:dyDescent="0.25">
      <c r="A20" s="132" t="s">
        <v>48</v>
      </c>
      <c r="B20" s="46">
        <v>2296</v>
      </c>
      <c r="C20" s="46">
        <v>1197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2296</v>
      </c>
      <c r="L20" s="46">
        <v>1292</v>
      </c>
      <c r="M20" s="46">
        <v>1292</v>
      </c>
      <c r="N20" s="73">
        <f ca="1">SUM(N15:N19)</f>
        <v>2950</v>
      </c>
    </row>
    <row r="21" spans="1:21" ht="36" x14ac:dyDescent="0.2">
      <c r="A21" s="42" t="s">
        <v>49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79">
        <v>0</v>
      </c>
    </row>
    <row r="22" spans="1:21" ht="15" customHeight="1" thickBot="1" x14ac:dyDescent="0.25">
      <c r="A22" s="44" t="s">
        <v>69</v>
      </c>
      <c r="B22" s="46">
        <v>488</v>
      </c>
      <c r="C22" s="46">
        <v>319</v>
      </c>
      <c r="D22" s="46">
        <v>0</v>
      </c>
      <c r="E22" s="46">
        <v>1</v>
      </c>
      <c r="F22" s="46">
        <v>0</v>
      </c>
      <c r="G22" s="46">
        <v>0</v>
      </c>
      <c r="H22" s="46">
        <v>0</v>
      </c>
      <c r="I22" s="46">
        <v>0</v>
      </c>
      <c r="J22" s="46">
        <v>7</v>
      </c>
      <c r="K22" s="46">
        <v>496</v>
      </c>
      <c r="L22" s="46">
        <v>245</v>
      </c>
      <c r="M22" s="46">
        <v>207</v>
      </c>
      <c r="N22" s="67">
        <v>46</v>
      </c>
    </row>
    <row r="23" spans="1:21" ht="24.75" thickBot="1" x14ac:dyDescent="0.25">
      <c r="A23" s="42" t="s">
        <v>50</v>
      </c>
      <c r="B23" s="74">
        <v>60</v>
      </c>
      <c r="C23" s="74">
        <v>10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60</v>
      </c>
      <c r="L23" s="74">
        <v>60</v>
      </c>
      <c r="M23" s="74">
        <v>15</v>
      </c>
      <c r="N23" s="75">
        <f ca="1">SUM(N17:N22)</f>
        <v>32</v>
      </c>
    </row>
    <row r="24" spans="1:21" ht="13.5" thickBot="1" x14ac:dyDescent="0.25">
      <c r="A24" s="42" t="s">
        <v>51</v>
      </c>
      <c r="B24" s="46">
        <v>675</v>
      </c>
      <c r="C24" s="46">
        <v>195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15</v>
      </c>
      <c r="K24" s="46">
        <v>690</v>
      </c>
      <c r="L24" s="46">
        <v>690</v>
      </c>
      <c r="M24" s="46">
        <v>618</v>
      </c>
      <c r="N24" s="73">
        <f ca="1">SUM(N17:N23)</f>
        <v>0</v>
      </c>
    </row>
    <row r="25" spans="1:21" x14ac:dyDescent="0.2">
      <c r="A25" s="93" t="s">
        <v>57</v>
      </c>
      <c r="B25" s="34">
        <f t="shared" ref="B25:M25" si="5">SUM(B29)</f>
        <v>748</v>
      </c>
      <c r="C25" s="34">
        <f t="shared" si="5"/>
        <v>0</v>
      </c>
      <c r="D25" s="34">
        <f t="shared" si="5"/>
        <v>0</v>
      </c>
      <c r="E25" s="34">
        <f t="shared" si="5"/>
        <v>3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4">
        <f t="shared" si="5"/>
        <v>0</v>
      </c>
      <c r="K25" s="34">
        <f t="shared" si="5"/>
        <v>751</v>
      </c>
      <c r="L25" s="34">
        <f t="shared" si="5"/>
        <v>607</v>
      </c>
      <c r="M25" s="34">
        <f t="shared" si="5"/>
        <v>607</v>
      </c>
    </row>
    <row r="26" spans="1:21" ht="14.25" customHeight="1" x14ac:dyDescent="0.2">
      <c r="A26" s="37" t="s">
        <v>56</v>
      </c>
      <c r="B26" s="38">
        <f t="shared" ref="B26:M26" si="6">SUM(B27:B29)</f>
        <v>6259</v>
      </c>
      <c r="C26" s="38">
        <f t="shared" si="6"/>
        <v>314</v>
      </c>
      <c r="D26" s="38">
        <f t="shared" si="6"/>
        <v>0</v>
      </c>
      <c r="E26" s="38">
        <f t="shared" si="6"/>
        <v>62</v>
      </c>
      <c r="F26" s="38">
        <f t="shared" si="6"/>
        <v>0</v>
      </c>
      <c r="G26" s="38">
        <f t="shared" si="6"/>
        <v>0</v>
      </c>
      <c r="H26" s="38">
        <f t="shared" si="6"/>
        <v>0</v>
      </c>
      <c r="I26" s="38">
        <f t="shared" si="6"/>
        <v>0</v>
      </c>
      <c r="J26" s="38">
        <f t="shared" si="6"/>
        <v>0</v>
      </c>
      <c r="K26" s="38">
        <f t="shared" si="6"/>
        <v>6321</v>
      </c>
      <c r="L26" s="38">
        <f t="shared" si="6"/>
        <v>4830</v>
      </c>
      <c r="M26" s="38">
        <f t="shared" si="6"/>
        <v>4830</v>
      </c>
    </row>
    <row r="27" spans="1:21" ht="24" x14ac:dyDescent="0.2">
      <c r="A27" s="40" t="s">
        <v>76</v>
      </c>
      <c r="B27" s="19">
        <v>1426</v>
      </c>
      <c r="C27" s="19">
        <v>314</v>
      </c>
      <c r="D27" s="19">
        <v>0</v>
      </c>
      <c r="E27" s="19">
        <v>59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1485</v>
      </c>
      <c r="L27" s="19">
        <v>1127</v>
      </c>
      <c r="M27" s="19">
        <v>1127</v>
      </c>
    </row>
    <row r="28" spans="1:21" ht="24" x14ac:dyDescent="0.2">
      <c r="A28" s="40" t="s">
        <v>70</v>
      </c>
      <c r="B28" s="19">
        <v>4085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4085</v>
      </c>
      <c r="L28" s="19">
        <v>3096</v>
      </c>
      <c r="M28" s="19">
        <v>3096</v>
      </c>
    </row>
    <row r="29" spans="1:21" ht="24" x14ac:dyDescent="0.2">
      <c r="A29" s="40" t="s">
        <v>71</v>
      </c>
      <c r="B29" s="19">
        <v>748</v>
      </c>
      <c r="C29" s="19">
        <v>0</v>
      </c>
      <c r="D29" s="19">
        <v>0</v>
      </c>
      <c r="E29" s="19">
        <v>3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751</v>
      </c>
      <c r="L29" s="19">
        <v>607</v>
      </c>
      <c r="M29" s="19">
        <v>607</v>
      </c>
    </row>
    <row r="30" spans="1:21" x14ac:dyDescent="0.2">
      <c r="A30" s="20" t="s">
        <v>52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21" x14ac:dyDescent="0.2">
      <c r="A31" s="20" t="s">
        <v>58</v>
      </c>
      <c r="B31" s="36">
        <f>SUM(B32:B33)</f>
        <v>3215</v>
      </c>
      <c r="C31" s="36">
        <f t="shared" ref="C31:M31" si="7">SUM(C32:C33)</f>
        <v>2321</v>
      </c>
      <c r="D31" s="36">
        <f t="shared" si="7"/>
        <v>0</v>
      </c>
      <c r="E31" s="36">
        <f t="shared" si="7"/>
        <v>0</v>
      </c>
      <c r="F31" s="36">
        <f t="shared" si="7"/>
        <v>0</v>
      </c>
      <c r="G31" s="36">
        <f t="shared" si="7"/>
        <v>3</v>
      </c>
      <c r="H31" s="36">
        <f t="shared" si="7"/>
        <v>0</v>
      </c>
      <c r="I31" s="36">
        <f t="shared" si="7"/>
        <v>542</v>
      </c>
      <c r="J31" s="36">
        <f t="shared" si="7"/>
        <v>211</v>
      </c>
      <c r="K31" s="36">
        <f t="shared" si="7"/>
        <v>3971</v>
      </c>
      <c r="L31" s="36">
        <f t="shared" si="7"/>
        <v>1107</v>
      </c>
      <c r="M31" s="36">
        <f t="shared" si="7"/>
        <v>1107</v>
      </c>
      <c r="N31" s="21">
        <f t="shared" ref="N31:U31" si="8">N32+N33</f>
        <v>960.8</v>
      </c>
      <c r="O31" s="21">
        <f t="shared" si="8"/>
        <v>538</v>
      </c>
      <c r="P31" s="21">
        <f t="shared" si="8"/>
        <v>0</v>
      </c>
      <c r="Q31" s="21">
        <f t="shared" si="8"/>
        <v>0</v>
      </c>
      <c r="R31" s="21">
        <f t="shared" si="8"/>
        <v>0</v>
      </c>
      <c r="S31" s="21">
        <f t="shared" si="8"/>
        <v>0</v>
      </c>
      <c r="T31" s="21">
        <f t="shared" si="8"/>
        <v>0</v>
      </c>
      <c r="U31" s="21">
        <f t="shared" si="8"/>
        <v>0</v>
      </c>
    </row>
    <row r="32" spans="1:21" ht="15" customHeight="1" x14ac:dyDescent="0.2">
      <c r="A32" s="44" t="s">
        <v>77</v>
      </c>
      <c r="B32" s="45">
        <v>870</v>
      </c>
      <c r="C32" s="46">
        <v>432</v>
      </c>
      <c r="D32" s="46">
        <v>0</v>
      </c>
      <c r="E32" s="46">
        <v>0</v>
      </c>
      <c r="F32" s="46">
        <v>0</v>
      </c>
      <c r="G32" s="46">
        <v>3</v>
      </c>
      <c r="H32" s="46">
        <v>0</v>
      </c>
      <c r="I32" s="46">
        <v>77</v>
      </c>
      <c r="J32" s="46">
        <v>131</v>
      </c>
      <c r="K32" s="46">
        <v>1081</v>
      </c>
      <c r="L32" s="46">
        <v>565</v>
      </c>
      <c r="M32" s="46">
        <v>565</v>
      </c>
      <c r="N32" s="47">
        <v>960</v>
      </c>
      <c r="O32" s="47">
        <v>538</v>
      </c>
    </row>
    <row r="33" spans="1:21" x14ac:dyDescent="0.2">
      <c r="A33" s="42" t="s">
        <v>53</v>
      </c>
      <c r="B33" s="33">
        <v>2345</v>
      </c>
      <c r="C33" s="33">
        <v>1889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465</v>
      </c>
      <c r="J33" s="33">
        <v>80</v>
      </c>
      <c r="K33" s="33">
        <v>2890</v>
      </c>
      <c r="L33" s="33">
        <v>542</v>
      </c>
      <c r="M33" s="33">
        <v>542</v>
      </c>
      <c r="N33" s="48">
        <v>0.8</v>
      </c>
    </row>
    <row r="34" spans="1:21" x14ac:dyDescent="0.2">
      <c r="A34" s="56" t="s">
        <v>78</v>
      </c>
      <c r="B34" s="36">
        <v>1400</v>
      </c>
      <c r="C34" s="36">
        <v>1340</v>
      </c>
      <c r="D34" s="36">
        <v>0</v>
      </c>
      <c r="E34" s="36">
        <v>0</v>
      </c>
      <c r="F34" s="36">
        <v>0</v>
      </c>
      <c r="G34" s="36">
        <v>92450</v>
      </c>
      <c r="H34" s="36">
        <v>0</v>
      </c>
      <c r="I34" s="36">
        <v>300</v>
      </c>
      <c r="J34" s="36">
        <v>450</v>
      </c>
      <c r="K34" s="36">
        <v>94600</v>
      </c>
      <c r="L34" s="36">
        <v>900</v>
      </c>
      <c r="M34" s="36">
        <v>0</v>
      </c>
    </row>
    <row r="35" spans="1:21" x14ac:dyDescent="0.2">
      <c r="A35" s="56" t="s">
        <v>54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21" ht="26.25" customHeight="1" thickBot="1" x14ac:dyDescent="0.25">
      <c r="A36" s="54" t="s">
        <v>156</v>
      </c>
      <c r="B36" s="35">
        <v>87</v>
      </c>
      <c r="C36" s="35">
        <v>10</v>
      </c>
      <c r="D36" s="35">
        <v>0</v>
      </c>
      <c r="E36" s="35">
        <v>0</v>
      </c>
      <c r="F36" s="35">
        <v>593</v>
      </c>
      <c r="G36" s="35">
        <v>0</v>
      </c>
      <c r="H36" s="35">
        <v>0</v>
      </c>
      <c r="I36" s="35">
        <v>0</v>
      </c>
      <c r="J36" s="35">
        <v>0</v>
      </c>
      <c r="K36" s="35">
        <v>680</v>
      </c>
      <c r="L36" s="35">
        <v>360</v>
      </c>
      <c r="M36" s="35">
        <v>0</v>
      </c>
    </row>
    <row r="37" spans="1:21" ht="21" customHeight="1" thickBot="1" x14ac:dyDescent="0.25">
      <c r="A37" s="179" t="s">
        <v>55</v>
      </c>
      <c r="B37" s="176">
        <f t="shared" ref="B37:M37" si="9">SUM(B7+B11+B16+B17+B25+B31+B34+B36)</f>
        <v>436018</v>
      </c>
      <c r="C37" s="176">
        <f t="shared" si="9"/>
        <v>92902</v>
      </c>
      <c r="D37" s="176">
        <f t="shared" si="9"/>
        <v>3366</v>
      </c>
      <c r="E37" s="176">
        <f t="shared" si="9"/>
        <v>3141</v>
      </c>
      <c r="F37" s="176">
        <f t="shared" si="9"/>
        <v>1201</v>
      </c>
      <c r="G37" s="176">
        <f t="shared" si="9"/>
        <v>94283</v>
      </c>
      <c r="H37" s="176">
        <f t="shared" si="9"/>
        <v>2368</v>
      </c>
      <c r="I37" s="176">
        <f t="shared" si="9"/>
        <v>846</v>
      </c>
      <c r="J37" s="176">
        <f t="shared" si="9"/>
        <v>1232405</v>
      </c>
      <c r="K37" s="176">
        <f t="shared" si="9"/>
        <v>1773628</v>
      </c>
      <c r="L37" s="176">
        <f t="shared" si="9"/>
        <v>1470822</v>
      </c>
      <c r="M37" s="176">
        <f t="shared" si="9"/>
        <v>1364838</v>
      </c>
      <c r="N37" s="25">
        <f t="shared" ref="N37:U37" ca="1" si="10">N7+N11+N16+N17+N25+N30+N31+N34+N35+N36</f>
        <v>1006.8</v>
      </c>
      <c r="O37" s="25">
        <f t="shared" si="10"/>
        <v>538</v>
      </c>
      <c r="P37" s="25">
        <f t="shared" si="10"/>
        <v>0</v>
      </c>
      <c r="Q37" s="25">
        <f t="shared" si="10"/>
        <v>0</v>
      </c>
      <c r="R37" s="25">
        <f t="shared" si="10"/>
        <v>0</v>
      </c>
      <c r="S37" s="25">
        <f t="shared" si="10"/>
        <v>0</v>
      </c>
      <c r="T37" s="25">
        <f t="shared" si="10"/>
        <v>0</v>
      </c>
      <c r="U37" s="25">
        <f t="shared" si="10"/>
        <v>0</v>
      </c>
    </row>
    <row r="38" spans="1:21" ht="12.75" customHeight="1" x14ac:dyDescent="0.2">
      <c r="A38" s="59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2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2" spans="1:21" x14ac:dyDescent="0.2">
      <c r="Q42" s="31"/>
    </row>
    <row r="43" spans="1:21" x14ac:dyDescent="0.2">
      <c r="Q43" s="31"/>
    </row>
    <row r="44" spans="1:21" x14ac:dyDescent="0.2">
      <c r="Q44" s="31"/>
    </row>
    <row r="45" spans="1:21" x14ac:dyDescent="0.2">
      <c r="Q45" s="31"/>
    </row>
    <row r="46" spans="1:21" x14ac:dyDescent="0.2">
      <c r="Q46" s="31"/>
    </row>
    <row r="47" spans="1:21" x14ac:dyDescent="0.2">
      <c r="Q47" s="60"/>
    </row>
    <row r="48" spans="1:21" x14ac:dyDescent="0.2">
      <c r="Q48" s="60"/>
    </row>
    <row r="49" spans="17:17" x14ac:dyDescent="0.2">
      <c r="Q49" s="31"/>
    </row>
  </sheetData>
  <mergeCells count="15">
    <mergeCell ref="L3:L4"/>
    <mergeCell ref="M3:M4"/>
    <mergeCell ref="A1:A5"/>
    <mergeCell ref="B1:M1"/>
    <mergeCell ref="B2:M2"/>
    <mergeCell ref="H3:H4"/>
    <mergeCell ref="J3:J4"/>
    <mergeCell ref="D3:D4"/>
    <mergeCell ref="F3:F4"/>
    <mergeCell ref="G3:G4"/>
    <mergeCell ref="C3:C4"/>
    <mergeCell ref="E3:E4"/>
    <mergeCell ref="B3:B4"/>
    <mergeCell ref="K3:K4"/>
    <mergeCell ref="I3:I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90" zoomScaleNormal="90" workbookViewId="0">
      <selection activeCell="J49" sqref="J49"/>
    </sheetView>
  </sheetViews>
  <sheetFormatPr defaultRowHeight="12.75" x14ac:dyDescent="0.2"/>
  <cols>
    <col min="1" max="1" width="36.28515625" style="8" customWidth="1"/>
    <col min="2" max="2" width="12.7109375" style="8" customWidth="1"/>
    <col min="3" max="3" width="8.5703125" style="8" customWidth="1"/>
    <col min="4" max="4" width="9.140625" style="8" customWidth="1"/>
    <col min="5" max="5" width="8" style="8" customWidth="1"/>
    <col min="6" max="6" width="7.85546875" style="8" customWidth="1"/>
    <col min="7" max="7" width="10.28515625" style="8" customWidth="1"/>
    <col min="8" max="8" width="7.85546875" style="8" customWidth="1"/>
    <col min="9" max="9" width="7.7109375" style="8" customWidth="1"/>
    <col min="10" max="10" width="9.42578125" style="8" customWidth="1"/>
    <col min="11" max="11" width="10.5703125" style="8" customWidth="1"/>
    <col min="12" max="12" width="9.140625" style="8" customWidth="1"/>
    <col min="13" max="13" width="10" style="8" customWidth="1"/>
    <col min="14" max="15" width="0.140625" style="8" hidden="1" customWidth="1"/>
    <col min="16" max="16" width="9.140625" style="8" hidden="1" customWidth="1"/>
    <col min="17" max="16384" width="9.140625" style="8"/>
  </cols>
  <sheetData>
    <row r="1" spans="1:17" x14ac:dyDescent="0.2">
      <c r="A1" s="222" t="s">
        <v>2</v>
      </c>
      <c r="B1" s="225" t="s">
        <v>144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7"/>
    </row>
    <row r="2" spans="1:17" ht="16.5" customHeight="1" x14ac:dyDescent="0.2">
      <c r="A2" s="223"/>
      <c r="B2" s="228" t="s">
        <v>141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  <c r="Q2" s="90"/>
    </row>
    <row r="3" spans="1:17" ht="48" customHeight="1" x14ac:dyDescent="0.2">
      <c r="A3" s="223"/>
      <c r="B3" s="200" t="s">
        <v>79</v>
      </c>
      <c r="C3" s="220" t="s">
        <v>80</v>
      </c>
      <c r="D3" s="218" t="s">
        <v>20</v>
      </c>
      <c r="E3" s="216" t="s">
        <v>21</v>
      </c>
      <c r="F3" s="218" t="s">
        <v>22</v>
      </c>
      <c r="G3" s="218" t="s">
        <v>82</v>
      </c>
      <c r="H3" s="216" t="s">
        <v>23</v>
      </c>
      <c r="I3" s="216" t="s">
        <v>83</v>
      </c>
      <c r="J3" s="210" t="s">
        <v>24</v>
      </c>
      <c r="K3" s="210" t="s">
        <v>60</v>
      </c>
      <c r="L3" s="210" t="s">
        <v>26</v>
      </c>
      <c r="M3" s="210" t="s">
        <v>84</v>
      </c>
      <c r="N3" s="210" t="s">
        <v>26</v>
      </c>
      <c r="O3" s="200" t="s">
        <v>84</v>
      </c>
    </row>
    <row r="4" spans="1:17" ht="58.5" customHeight="1" x14ac:dyDescent="0.2">
      <c r="A4" s="223"/>
      <c r="B4" s="201"/>
      <c r="C4" s="221"/>
      <c r="D4" s="219"/>
      <c r="E4" s="217"/>
      <c r="F4" s="219"/>
      <c r="G4" s="219"/>
      <c r="H4" s="217"/>
      <c r="I4" s="217"/>
      <c r="J4" s="211"/>
      <c r="K4" s="211"/>
      <c r="L4" s="211"/>
      <c r="M4" s="211"/>
      <c r="N4" s="211"/>
      <c r="O4" s="201"/>
    </row>
    <row r="5" spans="1:17" x14ac:dyDescent="0.2">
      <c r="A5" s="224"/>
      <c r="B5" s="85" t="s">
        <v>27</v>
      </c>
      <c r="C5" s="10" t="s">
        <v>27</v>
      </c>
      <c r="D5" s="10" t="s">
        <v>27</v>
      </c>
      <c r="E5" s="10" t="s">
        <v>27</v>
      </c>
      <c r="F5" s="10" t="s">
        <v>27</v>
      </c>
      <c r="G5" s="10" t="s">
        <v>27</v>
      </c>
      <c r="H5" s="10" t="s">
        <v>28</v>
      </c>
      <c r="I5" s="10" t="s">
        <v>27</v>
      </c>
      <c r="J5" s="10" t="s">
        <v>27</v>
      </c>
      <c r="K5" s="10" t="s">
        <v>27</v>
      </c>
      <c r="L5" s="10" t="s">
        <v>27</v>
      </c>
      <c r="M5" s="10" t="s">
        <v>27</v>
      </c>
      <c r="N5" s="10" t="s">
        <v>27</v>
      </c>
      <c r="O5" s="10" t="s">
        <v>27</v>
      </c>
    </row>
    <row r="6" spans="1:17" x14ac:dyDescent="0.2">
      <c r="A6" s="11" t="s">
        <v>86</v>
      </c>
      <c r="B6" s="11">
        <v>28</v>
      </c>
      <c r="C6" s="11">
        <v>29</v>
      </c>
      <c r="D6" s="11">
        <v>30</v>
      </c>
      <c r="E6" s="11">
        <v>31</v>
      </c>
      <c r="F6" s="11">
        <v>32</v>
      </c>
      <c r="G6" s="11">
        <v>33</v>
      </c>
      <c r="H6" s="11">
        <v>34</v>
      </c>
      <c r="I6" s="11">
        <v>35</v>
      </c>
      <c r="J6" s="11">
        <v>36</v>
      </c>
      <c r="K6" s="11">
        <v>37</v>
      </c>
      <c r="L6" s="11">
        <v>38</v>
      </c>
      <c r="M6" s="11">
        <v>39</v>
      </c>
      <c r="N6" s="11">
        <v>26</v>
      </c>
      <c r="O6" s="11">
        <v>27</v>
      </c>
    </row>
    <row r="7" spans="1:17" ht="31.5" customHeight="1" x14ac:dyDescent="0.2">
      <c r="A7" s="20" t="s">
        <v>44</v>
      </c>
      <c r="B7" s="21">
        <f t="shared" ref="B7:M7" si="0">SUM(B8:B10)</f>
        <v>440496</v>
      </c>
      <c r="C7" s="21">
        <f t="shared" si="0"/>
        <v>39276</v>
      </c>
      <c r="D7" s="21">
        <f t="shared" si="0"/>
        <v>469</v>
      </c>
      <c r="E7" s="21">
        <f t="shared" si="0"/>
        <v>0</v>
      </c>
      <c r="F7" s="21">
        <f t="shared" si="0"/>
        <v>364</v>
      </c>
      <c r="G7" s="21">
        <f t="shared" si="0"/>
        <v>534</v>
      </c>
      <c r="H7" s="21">
        <f t="shared" si="0"/>
        <v>22</v>
      </c>
      <c r="I7" s="21">
        <f t="shared" si="0"/>
        <v>0</v>
      </c>
      <c r="J7" s="21">
        <f t="shared" si="0"/>
        <v>508</v>
      </c>
      <c r="K7" s="21">
        <f t="shared" si="0"/>
        <v>442393</v>
      </c>
      <c r="L7" s="21">
        <f t="shared" si="0"/>
        <v>230918</v>
      </c>
      <c r="M7" s="21">
        <f t="shared" si="0"/>
        <v>73845</v>
      </c>
      <c r="N7" s="21"/>
      <c r="O7" s="21"/>
    </row>
    <row r="8" spans="1:17" x14ac:dyDescent="0.2">
      <c r="A8" s="5" t="s">
        <v>36</v>
      </c>
      <c r="B8" s="22">
        <v>416309</v>
      </c>
      <c r="C8" s="22">
        <v>31895</v>
      </c>
      <c r="D8" s="22">
        <v>469</v>
      </c>
      <c r="E8" s="22">
        <v>0</v>
      </c>
      <c r="F8" s="22">
        <v>364</v>
      </c>
      <c r="G8" s="22">
        <v>534</v>
      </c>
      <c r="H8" s="22">
        <v>22</v>
      </c>
      <c r="I8" s="22">
        <v>0</v>
      </c>
      <c r="J8" s="22">
        <v>27</v>
      </c>
      <c r="K8" s="22">
        <v>417725</v>
      </c>
      <c r="L8" s="22">
        <v>226597</v>
      </c>
      <c r="M8" s="22">
        <v>69668</v>
      </c>
      <c r="N8" s="22"/>
      <c r="O8" s="22"/>
    </row>
    <row r="9" spans="1:17" ht="24" customHeight="1" x14ac:dyDescent="0.2">
      <c r="A9" s="5" t="s">
        <v>37</v>
      </c>
      <c r="B9" s="19">
        <v>17981</v>
      </c>
      <c r="C9" s="19">
        <v>7274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17981</v>
      </c>
      <c r="L9" s="19">
        <v>2863</v>
      </c>
      <c r="M9" s="19">
        <v>2863</v>
      </c>
      <c r="N9" s="19"/>
      <c r="O9" s="19"/>
    </row>
    <row r="10" spans="1:17" ht="24" x14ac:dyDescent="0.2">
      <c r="A10" s="5" t="s">
        <v>38</v>
      </c>
      <c r="B10" s="19">
        <v>6206</v>
      </c>
      <c r="C10" s="19">
        <v>107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481</v>
      </c>
      <c r="K10" s="19">
        <v>6687</v>
      </c>
      <c r="L10" s="19">
        <v>1458</v>
      </c>
      <c r="M10" s="19">
        <v>1314</v>
      </c>
      <c r="N10" s="19"/>
      <c r="O10" s="19"/>
    </row>
    <row r="11" spans="1:17" s="64" customFormat="1" ht="24" x14ac:dyDescent="0.2">
      <c r="A11" s="20" t="s">
        <v>66</v>
      </c>
      <c r="B11" s="21">
        <f t="shared" ref="B11:M11" si="1">SUM(B12:B15)</f>
        <v>618307</v>
      </c>
      <c r="C11" s="21">
        <f t="shared" si="1"/>
        <v>12248</v>
      </c>
      <c r="D11" s="21">
        <f t="shared" si="1"/>
        <v>8558</v>
      </c>
      <c r="E11" s="21">
        <f t="shared" si="1"/>
        <v>0</v>
      </c>
      <c r="F11" s="21">
        <f t="shared" si="1"/>
        <v>324</v>
      </c>
      <c r="G11" s="21">
        <f t="shared" si="1"/>
        <v>5</v>
      </c>
      <c r="H11" s="21">
        <f t="shared" si="1"/>
        <v>1382</v>
      </c>
      <c r="I11" s="21">
        <f t="shared" si="1"/>
        <v>1</v>
      </c>
      <c r="J11" s="21">
        <f t="shared" si="1"/>
        <v>1041843</v>
      </c>
      <c r="K11" s="21">
        <f t="shared" si="1"/>
        <v>1670420</v>
      </c>
      <c r="L11" s="21">
        <f t="shared" si="1"/>
        <v>970934</v>
      </c>
      <c r="M11" s="21">
        <f t="shared" si="1"/>
        <v>831878</v>
      </c>
      <c r="N11" s="21"/>
      <c r="O11" s="21"/>
    </row>
    <row r="12" spans="1:17" ht="24" x14ac:dyDescent="0.2">
      <c r="A12" s="40" t="s">
        <v>67</v>
      </c>
      <c r="B12" s="19">
        <v>101009</v>
      </c>
      <c r="C12" s="19">
        <v>5200</v>
      </c>
      <c r="D12" s="19">
        <v>4583</v>
      </c>
      <c r="E12" s="19">
        <v>0</v>
      </c>
      <c r="F12" s="19">
        <v>10</v>
      </c>
      <c r="G12" s="19">
        <v>0</v>
      </c>
      <c r="H12" s="19">
        <v>0</v>
      </c>
      <c r="I12" s="19">
        <v>0</v>
      </c>
      <c r="J12" s="19">
        <v>440</v>
      </c>
      <c r="K12" s="19">
        <v>106042</v>
      </c>
      <c r="L12" s="19">
        <v>26278</v>
      </c>
      <c r="M12" s="19">
        <v>23647</v>
      </c>
      <c r="N12" s="19"/>
      <c r="O12" s="19"/>
    </row>
    <row r="13" spans="1:17" ht="24.75" customHeight="1" x14ac:dyDescent="0.2">
      <c r="A13" s="40" t="s">
        <v>72</v>
      </c>
      <c r="B13" s="22">
        <v>31225</v>
      </c>
      <c r="C13" s="22">
        <v>925</v>
      </c>
      <c r="D13" s="22">
        <v>3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19">
        <v>1437</v>
      </c>
      <c r="K13" s="19">
        <v>32665</v>
      </c>
      <c r="L13" s="19">
        <v>10134</v>
      </c>
      <c r="M13" s="19">
        <v>14820</v>
      </c>
      <c r="N13" s="22"/>
      <c r="O13" s="22"/>
    </row>
    <row r="14" spans="1:17" ht="24.75" customHeight="1" x14ac:dyDescent="0.2">
      <c r="A14" s="40" t="s">
        <v>73</v>
      </c>
      <c r="B14" s="22">
        <v>70516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3">
        <v>0</v>
      </c>
      <c r="K14" s="28">
        <v>70516</v>
      </c>
      <c r="L14" s="28">
        <v>3015</v>
      </c>
      <c r="M14" s="19">
        <v>0</v>
      </c>
      <c r="N14" s="22"/>
      <c r="O14" s="22"/>
      <c r="Q14" s="90"/>
    </row>
    <row r="15" spans="1:17" ht="24" x14ac:dyDescent="0.2">
      <c r="A15" s="40" t="s">
        <v>74</v>
      </c>
      <c r="B15" s="50">
        <v>415557</v>
      </c>
      <c r="C15" s="50">
        <v>6123</v>
      </c>
      <c r="D15" s="50">
        <v>3972</v>
      </c>
      <c r="E15" s="50">
        <v>0</v>
      </c>
      <c r="F15" s="50">
        <v>314</v>
      </c>
      <c r="G15" s="50">
        <v>5</v>
      </c>
      <c r="H15" s="50">
        <v>1382</v>
      </c>
      <c r="I15" s="51">
        <v>1</v>
      </c>
      <c r="J15" s="51">
        <v>1039966</v>
      </c>
      <c r="K15" s="51">
        <v>1461197</v>
      </c>
      <c r="L15" s="51">
        <v>931507</v>
      </c>
      <c r="M15" s="51">
        <v>793411</v>
      </c>
      <c r="N15" s="50"/>
      <c r="O15" s="50"/>
    </row>
    <row r="16" spans="1:17" ht="36" x14ac:dyDescent="0.2">
      <c r="A16" s="91" t="s">
        <v>75</v>
      </c>
      <c r="B16" s="21">
        <v>1365</v>
      </c>
      <c r="C16" s="21">
        <v>56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1365</v>
      </c>
      <c r="L16" s="21">
        <v>217</v>
      </c>
      <c r="M16" s="21">
        <v>211</v>
      </c>
      <c r="N16" s="21"/>
      <c r="O16" s="21"/>
    </row>
    <row r="17" spans="1:15" ht="15" customHeight="1" x14ac:dyDescent="0.2">
      <c r="A17" s="20" t="s">
        <v>68</v>
      </c>
      <c r="B17" s="21">
        <f t="shared" ref="B17:M17" si="2">SUM(B21:B24)</f>
        <v>578</v>
      </c>
      <c r="C17" s="21">
        <f t="shared" si="2"/>
        <v>0</v>
      </c>
      <c r="D17" s="21">
        <f t="shared" si="2"/>
        <v>10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578</v>
      </c>
      <c r="L17" s="21">
        <f t="shared" si="2"/>
        <v>63</v>
      </c>
      <c r="M17" s="21">
        <f t="shared" si="2"/>
        <v>44</v>
      </c>
      <c r="N17" s="21"/>
      <c r="O17" s="21"/>
    </row>
    <row r="18" spans="1:15" x14ac:dyDescent="0.2">
      <c r="A18" s="37" t="s">
        <v>46</v>
      </c>
      <c r="B18" s="82">
        <f t="shared" ref="B18:M18" si="3">SUM(B19:B24)</f>
        <v>6980</v>
      </c>
      <c r="C18" s="82">
        <f t="shared" si="3"/>
        <v>30</v>
      </c>
      <c r="D18" s="82">
        <f t="shared" si="3"/>
        <v>10</v>
      </c>
      <c r="E18" s="82">
        <f t="shared" si="3"/>
        <v>0</v>
      </c>
      <c r="F18" s="82">
        <f t="shared" si="3"/>
        <v>0</v>
      </c>
      <c r="G18" s="82">
        <f t="shared" si="3"/>
        <v>2</v>
      </c>
      <c r="H18" s="82">
        <f t="shared" si="3"/>
        <v>0</v>
      </c>
      <c r="I18" s="82">
        <f t="shared" si="3"/>
        <v>0</v>
      </c>
      <c r="J18" s="82">
        <f t="shared" si="3"/>
        <v>0</v>
      </c>
      <c r="K18" s="82">
        <f t="shared" si="3"/>
        <v>6980</v>
      </c>
      <c r="L18" s="82">
        <f t="shared" si="3"/>
        <v>3073</v>
      </c>
      <c r="M18" s="82">
        <f t="shared" si="3"/>
        <v>2366</v>
      </c>
      <c r="N18" s="82"/>
      <c r="O18" s="82"/>
    </row>
    <row r="19" spans="1:15" ht="36" x14ac:dyDescent="0.2">
      <c r="A19" s="42" t="s">
        <v>47</v>
      </c>
      <c r="B19" s="46">
        <v>5878</v>
      </c>
      <c r="C19" s="66">
        <v>30</v>
      </c>
      <c r="D19" s="66">
        <v>0</v>
      </c>
      <c r="E19" s="66">
        <v>0</v>
      </c>
      <c r="F19" s="66">
        <v>0</v>
      </c>
      <c r="G19" s="66">
        <v>2</v>
      </c>
      <c r="H19" s="66">
        <v>0</v>
      </c>
      <c r="I19" s="66">
        <v>0</v>
      </c>
      <c r="J19" s="66">
        <v>0</v>
      </c>
      <c r="K19" s="66">
        <v>5878</v>
      </c>
      <c r="L19" s="66">
        <v>3010</v>
      </c>
      <c r="M19" s="66">
        <v>2322</v>
      </c>
      <c r="N19" s="66"/>
      <c r="O19" s="66"/>
    </row>
    <row r="20" spans="1:15" x14ac:dyDescent="0.2">
      <c r="A20" s="132" t="s">
        <v>48</v>
      </c>
      <c r="B20" s="46">
        <v>524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524</v>
      </c>
      <c r="L20" s="46">
        <v>0</v>
      </c>
      <c r="M20" s="46">
        <v>0</v>
      </c>
      <c r="N20" s="46"/>
      <c r="O20" s="46"/>
    </row>
    <row r="21" spans="1:15" ht="36" x14ac:dyDescent="0.2">
      <c r="A21" s="42" t="s">
        <v>49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/>
      <c r="O21" s="68"/>
    </row>
    <row r="22" spans="1:15" ht="24" x14ac:dyDescent="0.2">
      <c r="A22" s="44" t="s">
        <v>69</v>
      </c>
      <c r="B22" s="46">
        <v>313</v>
      </c>
      <c r="C22" s="46">
        <v>0</v>
      </c>
      <c r="D22" s="46">
        <v>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313</v>
      </c>
      <c r="L22" s="46">
        <v>63</v>
      </c>
      <c r="M22" s="46">
        <v>44</v>
      </c>
      <c r="N22" s="46"/>
      <c r="O22" s="46"/>
    </row>
    <row r="23" spans="1:15" ht="24" x14ac:dyDescent="0.2">
      <c r="A23" s="42" t="s">
        <v>50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/>
      <c r="O23" s="74"/>
    </row>
    <row r="24" spans="1:15" x14ac:dyDescent="0.2">
      <c r="A24" s="42" t="s">
        <v>51</v>
      </c>
      <c r="B24" s="46">
        <v>265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265</v>
      </c>
      <c r="L24" s="46">
        <v>0</v>
      </c>
      <c r="M24" s="46">
        <v>0</v>
      </c>
      <c r="N24" s="46"/>
      <c r="O24" s="46"/>
    </row>
    <row r="25" spans="1:15" x14ac:dyDescent="0.2">
      <c r="A25" s="93" t="s">
        <v>57</v>
      </c>
      <c r="B25" s="34">
        <f t="shared" ref="B25:M25" si="4">SUM(B29)</f>
        <v>290</v>
      </c>
      <c r="C25" s="34">
        <f t="shared" si="4"/>
        <v>0</v>
      </c>
      <c r="D25" s="34">
        <f t="shared" si="4"/>
        <v>0</v>
      </c>
      <c r="E25" s="34">
        <f t="shared" si="4"/>
        <v>0</v>
      </c>
      <c r="F25" s="34">
        <f t="shared" si="4"/>
        <v>0</v>
      </c>
      <c r="G25" s="34">
        <f t="shared" si="4"/>
        <v>0</v>
      </c>
      <c r="H25" s="34">
        <f t="shared" si="4"/>
        <v>0</v>
      </c>
      <c r="I25" s="34">
        <f t="shared" si="4"/>
        <v>0</v>
      </c>
      <c r="J25" s="34">
        <f t="shared" si="4"/>
        <v>0</v>
      </c>
      <c r="K25" s="34">
        <f t="shared" si="4"/>
        <v>290</v>
      </c>
      <c r="L25" s="34">
        <f t="shared" si="4"/>
        <v>290</v>
      </c>
      <c r="M25" s="34">
        <f t="shared" si="4"/>
        <v>290</v>
      </c>
      <c r="N25" s="34"/>
      <c r="O25" s="34"/>
    </row>
    <row r="26" spans="1:15" ht="24" x14ac:dyDescent="0.2">
      <c r="A26" s="37" t="s">
        <v>56</v>
      </c>
      <c r="B26" s="38">
        <f t="shared" ref="B26:M26" si="5">SUM(B27:B29)</f>
        <v>6630</v>
      </c>
      <c r="C26" s="38">
        <f t="shared" si="5"/>
        <v>0</v>
      </c>
      <c r="D26" s="38">
        <f t="shared" si="5"/>
        <v>0</v>
      </c>
      <c r="E26" s="38">
        <f t="shared" si="5"/>
        <v>0</v>
      </c>
      <c r="F26" s="38">
        <f t="shared" si="5"/>
        <v>0</v>
      </c>
      <c r="G26" s="38">
        <f t="shared" si="5"/>
        <v>0</v>
      </c>
      <c r="H26" s="38">
        <f t="shared" si="5"/>
        <v>0</v>
      </c>
      <c r="I26" s="38">
        <f t="shared" si="5"/>
        <v>0</v>
      </c>
      <c r="J26" s="38">
        <f t="shared" si="5"/>
        <v>0</v>
      </c>
      <c r="K26" s="38">
        <f t="shared" si="5"/>
        <v>6630</v>
      </c>
      <c r="L26" s="38">
        <f t="shared" si="5"/>
        <v>2020</v>
      </c>
      <c r="M26" s="38">
        <f t="shared" si="5"/>
        <v>1619</v>
      </c>
      <c r="N26" s="38"/>
      <c r="O26" s="38"/>
    </row>
    <row r="27" spans="1:15" ht="36" x14ac:dyDescent="0.2">
      <c r="A27" s="40" t="s">
        <v>76</v>
      </c>
      <c r="B27" s="19">
        <v>1293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1293</v>
      </c>
      <c r="L27" s="19">
        <v>769</v>
      </c>
      <c r="M27" s="19">
        <v>753</v>
      </c>
      <c r="N27" s="19"/>
      <c r="O27" s="19"/>
    </row>
    <row r="28" spans="1:15" ht="24" x14ac:dyDescent="0.2">
      <c r="A28" s="40" t="s">
        <v>70</v>
      </c>
      <c r="B28" s="19">
        <v>5047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5047</v>
      </c>
      <c r="L28" s="19">
        <v>961</v>
      </c>
      <c r="M28" s="19">
        <v>576</v>
      </c>
      <c r="N28" s="19"/>
      <c r="O28" s="19"/>
    </row>
    <row r="29" spans="1:15" ht="24" x14ac:dyDescent="0.2">
      <c r="A29" s="40" t="s">
        <v>71</v>
      </c>
      <c r="B29" s="19">
        <v>290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290</v>
      </c>
      <c r="L29" s="19">
        <v>290</v>
      </c>
      <c r="M29" s="19">
        <v>290</v>
      </c>
      <c r="N29" s="19"/>
      <c r="O29" s="19"/>
    </row>
    <row r="30" spans="1:15" ht="14.25" customHeight="1" x14ac:dyDescent="0.2">
      <c r="A30" s="20" t="s">
        <v>52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">
      <c r="A31" s="20" t="s">
        <v>58</v>
      </c>
      <c r="B31" s="36">
        <f t="shared" ref="B31:M31" si="6">SUM(B32:B33)</f>
        <v>1613</v>
      </c>
      <c r="C31" s="36">
        <f t="shared" si="6"/>
        <v>1566</v>
      </c>
      <c r="D31" s="36">
        <f t="shared" si="6"/>
        <v>0</v>
      </c>
      <c r="E31" s="36">
        <f t="shared" si="6"/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0</v>
      </c>
      <c r="K31" s="36">
        <f t="shared" si="6"/>
        <v>1613</v>
      </c>
      <c r="L31" s="36">
        <f t="shared" si="6"/>
        <v>0</v>
      </c>
      <c r="M31" s="36">
        <f t="shared" si="6"/>
        <v>0</v>
      </c>
      <c r="N31" s="36"/>
      <c r="O31" s="36"/>
    </row>
    <row r="32" spans="1:15" ht="36" x14ac:dyDescent="0.2">
      <c r="A32" s="44" t="s">
        <v>77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/>
      <c r="O32" s="46"/>
    </row>
    <row r="33" spans="1:18" x14ac:dyDescent="0.2">
      <c r="A33" s="42" t="s">
        <v>53</v>
      </c>
      <c r="B33" s="33">
        <v>1613</v>
      </c>
      <c r="C33" s="33">
        <v>1566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1613</v>
      </c>
      <c r="L33" s="33">
        <v>0</v>
      </c>
      <c r="M33" s="33">
        <v>0</v>
      </c>
      <c r="N33" s="33"/>
      <c r="O33" s="33"/>
      <c r="R33" s="32" t="s">
        <v>62</v>
      </c>
    </row>
    <row r="34" spans="1:18" x14ac:dyDescent="0.2">
      <c r="A34" s="56" t="s">
        <v>78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/>
      <c r="O34" s="36"/>
    </row>
    <row r="35" spans="1:18" x14ac:dyDescent="0.2">
      <c r="A35" s="56" t="s">
        <v>54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8" ht="38.25" customHeight="1" thickBot="1" x14ac:dyDescent="0.25">
      <c r="A36" s="54" t="s">
        <v>156</v>
      </c>
      <c r="B36" s="35">
        <v>13</v>
      </c>
      <c r="C36" s="35">
        <v>10</v>
      </c>
      <c r="D36" s="35">
        <v>0</v>
      </c>
      <c r="E36" s="35">
        <v>0</v>
      </c>
      <c r="F36" s="35">
        <v>160</v>
      </c>
      <c r="G36" s="35">
        <v>0</v>
      </c>
      <c r="H36" s="35">
        <v>0</v>
      </c>
      <c r="I36" s="35">
        <v>0</v>
      </c>
      <c r="J36" s="35">
        <v>0</v>
      </c>
      <c r="K36" s="35">
        <v>1173</v>
      </c>
      <c r="L36" s="35">
        <v>4</v>
      </c>
      <c r="M36" s="35">
        <v>4</v>
      </c>
      <c r="N36" s="35"/>
      <c r="O36" s="35"/>
    </row>
    <row r="37" spans="1:18" ht="22.5" customHeight="1" thickBot="1" x14ac:dyDescent="0.25">
      <c r="A37" s="179" t="s">
        <v>55</v>
      </c>
      <c r="B37" s="176">
        <f t="shared" ref="B37:M37" si="7">SUM(B7+B11+B16+B17+B25+B31+B34+B36)</f>
        <v>1062662</v>
      </c>
      <c r="C37" s="176">
        <f t="shared" si="7"/>
        <v>53156</v>
      </c>
      <c r="D37" s="176">
        <f t="shared" si="7"/>
        <v>9037</v>
      </c>
      <c r="E37" s="176">
        <f t="shared" si="7"/>
        <v>0</v>
      </c>
      <c r="F37" s="176">
        <f t="shared" si="7"/>
        <v>848</v>
      </c>
      <c r="G37" s="176">
        <f t="shared" si="7"/>
        <v>539</v>
      </c>
      <c r="H37" s="176">
        <f t="shared" si="7"/>
        <v>1404</v>
      </c>
      <c r="I37" s="176">
        <f t="shared" si="7"/>
        <v>1</v>
      </c>
      <c r="J37" s="176">
        <f t="shared" si="7"/>
        <v>1042351</v>
      </c>
      <c r="K37" s="176">
        <f t="shared" si="7"/>
        <v>2117832</v>
      </c>
      <c r="L37" s="176">
        <f t="shared" si="7"/>
        <v>1202426</v>
      </c>
      <c r="M37" s="176">
        <f t="shared" si="7"/>
        <v>906272</v>
      </c>
      <c r="N37" s="25"/>
      <c r="O37" s="25"/>
    </row>
    <row r="38" spans="1:18" ht="12.75" customHeight="1" x14ac:dyDescent="0.2"/>
    <row r="42" spans="1:18" ht="3" customHeight="1" x14ac:dyDescent="0.2"/>
    <row r="44" spans="1:18" ht="6" customHeight="1" x14ac:dyDescent="0.2"/>
    <row r="46" spans="1:18" ht="2.25" customHeight="1" x14ac:dyDescent="0.2"/>
  </sheetData>
  <mergeCells count="17">
    <mergeCell ref="A1:A5"/>
    <mergeCell ref="B1:M1"/>
    <mergeCell ref="G3:G4"/>
    <mergeCell ref="C3:C4"/>
    <mergeCell ref="D3:D4"/>
    <mergeCell ref="E3:E4"/>
    <mergeCell ref="F3:F4"/>
    <mergeCell ref="B2:O2"/>
    <mergeCell ref="B3:B4"/>
    <mergeCell ref="N3:N4"/>
    <mergeCell ref="O3:O4"/>
    <mergeCell ref="L3:L4"/>
    <mergeCell ref="K3:K4"/>
    <mergeCell ref="H3:H4"/>
    <mergeCell ref="I3:I4"/>
    <mergeCell ref="J3:J4"/>
    <mergeCell ref="M3:M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4" zoomScale="90" zoomScaleNormal="90" workbookViewId="0">
      <selection activeCell="L36" sqref="L36"/>
    </sheetView>
  </sheetViews>
  <sheetFormatPr defaultRowHeight="12.75" x14ac:dyDescent="0.2"/>
  <cols>
    <col min="1" max="1" width="32.85546875" style="8" customWidth="1"/>
    <col min="2" max="2" width="11.5703125" style="8" customWidth="1"/>
    <col min="3" max="3" width="8" style="8" hidden="1" customWidth="1"/>
    <col min="4" max="4" width="10.42578125" style="8" customWidth="1"/>
    <col min="5" max="5" width="8.28515625" style="8" customWidth="1"/>
    <col min="6" max="6" width="8.42578125" style="8" customWidth="1"/>
    <col min="7" max="7" width="7.85546875" style="8" customWidth="1"/>
    <col min="8" max="8" width="10.7109375" style="8" customWidth="1"/>
    <col min="9" max="9" width="8.140625" style="8" customWidth="1"/>
    <col min="10" max="10" width="12" style="8" customWidth="1"/>
    <col min="11" max="11" width="10.28515625" style="8" customWidth="1"/>
    <col min="12" max="12" width="10.140625" style="8" customWidth="1"/>
    <col min="13" max="13" width="9.140625" style="8" hidden="1" customWidth="1"/>
    <col min="14" max="16384" width="9.140625" style="8"/>
  </cols>
  <sheetData>
    <row r="1" spans="1:16" ht="26.25" customHeight="1" x14ac:dyDescent="0.2">
      <c r="A1" s="195" t="s">
        <v>2</v>
      </c>
      <c r="B1" s="229" t="s">
        <v>144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90"/>
    </row>
    <row r="2" spans="1:16" ht="16.5" customHeight="1" x14ac:dyDescent="0.2">
      <c r="A2" s="196"/>
      <c r="B2" s="228" t="s">
        <v>142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</row>
    <row r="3" spans="1:16" ht="16.5" customHeight="1" x14ac:dyDescent="0.2">
      <c r="A3" s="196"/>
      <c r="B3" s="200" t="s">
        <v>79</v>
      </c>
      <c r="C3" s="220" t="s">
        <v>80</v>
      </c>
      <c r="D3" s="220" t="s">
        <v>80</v>
      </c>
      <c r="E3" s="218" t="s">
        <v>20</v>
      </c>
      <c r="F3" s="216" t="s">
        <v>21</v>
      </c>
      <c r="G3" s="218" t="s">
        <v>22</v>
      </c>
      <c r="H3" s="218" t="s">
        <v>82</v>
      </c>
      <c r="I3" s="216" t="s">
        <v>23</v>
      </c>
      <c r="J3" s="216" t="s">
        <v>83</v>
      </c>
      <c r="K3" s="210" t="s">
        <v>24</v>
      </c>
      <c r="L3" s="210" t="s">
        <v>60</v>
      </c>
      <c r="M3" s="210" t="s">
        <v>84</v>
      </c>
      <c r="N3" s="210" t="s">
        <v>26</v>
      </c>
      <c r="O3" s="200" t="s">
        <v>84</v>
      </c>
    </row>
    <row r="4" spans="1:16" ht="87" customHeight="1" x14ac:dyDescent="0.2">
      <c r="A4" s="196"/>
      <c r="B4" s="201"/>
      <c r="C4" s="221"/>
      <c r="D4" s="221"/>
      <c r="E4" s="219"/>
      <c r="F4" s="217"/>
      <c r="G4" s="219"/>
      <c r="H4" s="219"/>
      <c r="I4" s="217"/>
      <c r="J4" s="217"/>
      <c r="K4" s="211"/>
      <c r="L4" s="211"/>
      <c r="M4" s="211"/>
      <c r="N4" s="211"/>
      <c r="O4" s="201"/>
    </row>
    <row r="5" spans="1:16" x14ac:dyDescent="0.2">
      <c r="A5" s="197"/>
      <c r="B5" s="85" t="s">
        <v>27</v>
      </c>
      <c r="C5" s="10" t="s">
        <v>27</v>
      </c>
      <c r="D5" s="10" t="s">
        <v>27</v>
      </c>
      <c r="E5" s="10" t="s">
        <v>27</v>
      </c>
      <c r="F5" s="10" t="s">
        <v>27</v>
      </c>
      <c r="G5" s="10" t="s">
        <v>27</v>
      </c>
      <c r="H5" s="10" t="s">
        <v>27</v>
      </c>
      <c r="I5" s="10" t="s">
        <v>28</v>
      </c>
      <c r="J5" s="10" t="s">
        <v>27</v>
      </c>
      <c r="K5" s="10" t="s">
        <v>27</v>
      </c>
      <c r="L5" s="10" t="s">
        <v>27</v>
      </c>
      <c r="M5" s="10" t="s">
        <v>27</v>
      </c>
      <c r="N5" s="10" t="s">
        <v>27</v>
      </c>
      <c r="O5" s="10" t="s">
        <v>27</v>
      </c>
    </row>
    <row r="6" spans="1:16" x14ac:dyDescent="0.2">
      <c r="A6" s="11" t="s">
        <v>87</v>
      </c>
      <c r="B6" s="11">
        <v>40</v>
      </c>
      <c r="C6" s="11">
        <v>29</v>
      </c>
      <c r="D6" s="11">
        <v>41</v>
      </c>
      <c r="E6" s="11">
        <v>42</v>
      </c>
      <c r="F6" s="11">
        <v>43</v>
      </c>
      <c r="G6" s="11">
        <v>44</v>
      </c>
      <c r="H6" s="11">
        <v>45</v>
      </c>
      <c r="I6" s="11">
        <v>46</v>
      </c>
      <c r="J6" s="11">
        <v>47</v>
      </c>
      <c r="K6" s="11">
        <v>48</v>
      </c>
      <c r="L6" s="11">
        <v>49</v>
      </c>
      <c r="M6" s="11">
        <v>39</v>
      </c>
      <c r="N6" s="11">
        <v>50</v>
      </c>
      <c r="O6" s="11">
        <v>51</v>
      </c>
    </row>
    <row r="7" spans="1:16" ht="24" x14ac:dyDescent="0.2">
      <c r="A7" s="20" t="s">
        <v>44</v>
      </c>
      <c r="B7" s="21">
        <f>SUM(B8:B10)</f>
        <v>15859788</v>
      </c>
      <c r="C7" s="21"/>
      <c r="D7" s="21">
        <f t="shared" ref="D7:L7" si="0">SUM(D8:D10)</f>
        <v>926768</v>
      </c>
      <c r="E7" s="21">
        <f t="shared" si="0"/>
        <v>101808</v>
      </c>
      <c r="F7" s="21">
        <f t="shared" si="0"/>
        <v>5202</v>
      </c>
      <c r="G7" s="21">
        <f t="shared" si="0"/>
        <v>61241</v>
      </c>
      <c r="H7" s="21">
        <f t="shared" si="0"/>
        <v>23791</v>
      </c>
      <c r="I7" s="21">
        <f t="shared" si="0"/>
        <v>141727</v>
      </c>
      <c r="J7" s="21">
        <f t="shared" si="0"/>
        <v>12</v>
      </c>
      <c r="K7" s="21">
        <f t="shared" si="0"/>
        <v>139736</v>
      </c>
      <c r="L7" s="21">
        <f t="shared" si="0"/>
        <v>16333305</v>
      </c>
      <c r="M7" s="21"/>
      <c r="N7" s="21">
        <v>8027500</v>
      </c>
      <c r="O7" s="21">
        <v>503395</v>
      </c>
    </row>
    <row r="8" spans="1:16" x14ac:dyDescent="0.2">
      <c r="A8" s="5" t="s">
        <v>36</v>
      </c>
      <c r="B8" s="22">
        <v>13404729</v>
      </c>
      <c r="C8" s="22"/>
      <c r="D8" s="22">
        <v>410627</v>
      </c>
      <c r="E8" s="22">
        <v>38616</v>
      </c>
      <c r="F8" s="22">
        <v>6</v>
      </c>
      <c r="G8" s="22">
        <v>31694</v>
      </c>
      <c r="H8" s="22">
        <v>17838</v>
      </c>
      <c r="I8" s="22">
        <v>2080</v>
      </c>
      <c r="J8" s="22">
        <v>12</v>
      </c>
      <c r="K8" s="22">
        <v>3758</v>
      </c>
      <c r="L8" s="22">
        <v>13498733</v>
      </c>
      <c r="M8" s="22"/>
      <c r="N8" s="22">
        <v>7537719</v>
      </c>
      <c r="O8" s="22">
        <v>4736170</v>
      </c>
    </row>
    <row r="9" spans="1:16" ht="24" x14ac:dyDescent="0.2">
      <c r="A9" s="5" t="s">
        <v>37</v>
      </c>
      <c r="B9" s="19">
        <v>2219554</v>
      </c>
      <c r="C9" s="19"/>
      <c r="D9" s="19">
        <v>488602</v>
      </c>
      <c r="E9" s="19">
        <v>63192</v>
      </c>
      <c r="F9" s="19">
        <v>5196</v>
      </c>
      <c r="G9" s="19">
        <v>26054</v>
      </c>
      <c r="H9" s="19">
        <v>4261</v>
      </c>
      <c r="I9" s="19">
        <v>138962</v>
      </c>
      <c r="J9" s="19">
        <v>0</v>
      </c>
      <c r="K9" s="19">
        <v>132528</v>
      </c>
      <c r="L9" s="19">
        <v>2589747</v>
      </c>
      <c r="M9" s="19"/>
      <c r="N9" s="19">
        <v>352367</v>
      </c>
      <c r="O9" s="19">
        <v>255867</v>
      </c>
    </row>
    <row r="10" spans="1:16" ht="24" x14ac:dyDescent="0.2">
      <c r="A10" s="5" t="s">
        <v>38</v>
      </c>
      <c r="B10" s="19">
        <v>235505</v>
      </c>
      <c r="C10" s="19"/>
      <c r="D10" s="19">
        <v>27539</v>
      </c>
      <c r="E10" s="19">
        <v>0</v>
      </c>
      <c r="F10" s="19">
        <v>0</v>
      </c>
      <c r="G10" s="19">
        <v>3493</v>
      </c>
      <c r="H10" s="19">
        <v>1692</v>
      </c>
      <c r="I10" s="19">
        <v>685</v>
      </c>
      <c r="J10" s="19">
        <v>0</v>
      </c>
      <c r="K10" s="19">
        <v>3450</v>
      </c>
      <c r="L10" s="19">
        <v>244825</v>
      </c>
      <c r="M10" s="19"/>
      <c r="N10" s="19">
        <v>137414</v>
      </c>
      <c r="O10" s="19">
        <v>41558</v>
      </c>
    </row>
    <row r="11" spans="1:16" ht="24" x14ac:dyDescent="0.2">
      <c r="A11" s="20" t="s">
        <v>66</v>
      </c>
      <c r="B11" s="157">
        <f>SUM(B12:B15)</f>
        <v>19731475</v>
      </c>
      <c r="C11" s="21"/>
      <c r="D11" s="157">
        <f t="shared" ref="D11:L11" si="1">SUM(D12:D15)</f>
        <v>1235896</v>
      </c>
      <c r="E11" s="157">
        <f t="shared" si="1"/>
        <v>261114</v>
      </c>
      <c r="F11" s="157">
        <f t="shared" si="1"/>
        <v>94208</v>
      </c>
      <c r="G11" s="157">
        <f t="shared" si="1"/>
        <v>9765</v>
      </c>
      <c r="H11" s="157">
        <f t="shared" si="1"/>
        <v>8448</v>
      </c>
      <c r="I11" s="157">
        <f t="shared" si="1"/>
        <v>44052</v>
      </c>
      <c r="J11" s="157">
        <f t="shared" si="1"/>
        <v>9</v>
      </c>
      <c r="K11" s="157">
        <f t="shared" si="1"/>
        <v>9850677</v>
      </c>
      <c r="L11" s="157">
        <f t="shared" si="1"/>
        <v>29999748</v>
      </c>
      <c r="M11" s="21"/>
      <c r="N11" s="157">
        <f>SUM(N12:N15)</f>
        <v>0</v>
      </c>
      <c r="O11" s="157">
        <f>SUM(O12:O15)</f>
        <v>0</v>
      </c>
    </row>
    <row r="12" spans="1:16" ht="25.5" customHeight="1" x14ac:dyDescent="0.2">
      <c r="A12" s="40" t="s">
        <v>67</v>
      </c>
      <c r="B12" s="19">
        <v>6749996</v>
      </c>
      <c r="C12" s="19"/>
      <c r="D12" s="19">
        <v>1134964</v>
      </c>
      <c r="E12" s="19">
        <v>143457</v>
      </c>
      <c r="F12" s="19">
        <v>94196</v>
      </c>
      <c r="G12" s="19">
        <v>5269</v>
      </c>
      <c r="H12" s="19">
        <v>7299</v>
      </c>
      <c r="I12" s="19">
        <v>5371</v>
      </c>
      <c r="J12" s="19">
        <v>8</v>
      </c>
      <c r="K12" s="19">
        <v>411525</v>
      </c>
      <c r="L12" s="19">
        <v>7417121</v>
      </c>
      <c r="M12" s="19"/>
      <c r="N12" s="19"/>
      <c r="O12" s="19"/>
    </row>
    <row r="13" spans="1:16" ht="48" x14ac:dyDescent="0.2">
      <c r="A13" s="40" t="s">
        <v>72</v>
      </c>
      <c r="B13" s="22">
        <v>2545678</v>
      </c>
      <c r="C13" s="22"/>
      <c r="D13" s="22">
        <v>22863</v>
      </c>
      <c r="E13" s="22">
        <v>76299</v>
      </c>
      <c r="F13" s="22">
        <v>0</v>
      </c>
      <c r="G13" s="22">
        <v>101</v>
      </c>
      <c r="H13" s="22">
        <v>249</v>
      </c>
      <c r="I13" s="22">
        <v>193</v>
      </c>
      <c r="J13" s="22">
        <v>0</v>
      </c>
      <c r="K13" s="19">
        <v>79359</v>
      </c>
      <c r="L13" s="19">
        <v>2701879</v>
      </c>
      <c r="M13" s="19"/>
      <c r="N13" s="22"/>
      <c r="O13" s="22"/>
    </row>
    <row r="14" spans="1:16" ht="36" x14ac:dyDescent="0.2">
      <c r="A14" s="40" t="s">
        <v>73</v>
      </c>
      <c r="B14" s="22">
        <v>686926</v>
      </c>
      <c r="C14" s="22"/>
      <c r="D14" s="22">
        <v>8019</v>
      </c>
      <c r="E14" s="22">
        <v>9</v>
      </c>
      <c r="F14" s="22">
        <v>10</v>
      </c>
      <c r="G14" s="22">
        <v>54</v>
      </c>
      <c r="H14" s="22">
        <v>171</v>
      </c>
      <c r="I14" s="22">
        <v>261</v>
      </c>
      <c r="J14" s="22">
        <v>0</v>
      </c>
      <c r="K14" s="23">
        <v>13092</v>
      </c>
      <c r="L14" s="28">
        <v>700523</v>
      </c>
      <c r="M14" s="19"/>
      <c r="N14" s="22"/>
      <c r="O14" s="22"/>
    </row>
    <row r="15" spans="1:16" ht="24" x14ac:dyDescent="0.2">
      <c r="A15" s="40" t="s">
        <v>74</v>
      </c>
      <c r="B15" s="50">
        <v>9748875</v>
      </c>
      <c r="C15" s="50"/>
      <c r="D15" s="50">
        <v>70050</v>
      </c>
      <c r="E15" s="50">
        <v>41349</v>
      </c>
      <c r="F15" s="50">
        <v>2</v>
      </c>
      <c r="G15" s="50">
        <v>4341</v>
      </c>
      <c r="H15" s="50">
        <v>729</v>
      </c>
      <c r="I15" s="50">
        <v>38227</v>
      </c>
      <c r="J15" s="51">
        <v>1</v>
      </c>
      <c r="K15" s="51">
        <v>9346701</v>
      </c>
      <c r="L15" s="51">
        <v>19180225</v>
      </c>
      <c r="M15" s="51"/>
      <c r="N15" s="50"/>
      <c r="O15" s="50"/>
    </row>
    <row r="16" spans="1:16" ht="36" x14ac:dyDescent="0.2">
      <c r="A16" s="91" t="s">
        <v>75</v>
      </c>
      <c r="B16" s="157">
        <v>1313542</v>
      </c>
      <c r="C16" s="21"/>
      <c r="D16" s="157">
        <v>645833</v>
      </c>
      <c r="E16" s="157">
        <v>0</v>
      </c>
      <c r="F16" s="157">
        <v>2997</v>
      </c>
      <c r="G16" s="157">
        <v>0</v>
      </c>
      <c r="H16" s="157">
        <v>0</v>
      </c>
      <c r="I16" s="157">
        <v>0</v>
      </c>
      <c r="J16" s="157">
        <v>0</v>
      </c>
      <c r="K16" s="157">
        <v>47895</v>
      </c>
      <c r="L16" s="157">
        <v>1364434</v>
      </c>
      <c r="M16" s="21"/>
      <c r="N16" s="157">
        <v>0</v>
      </c>
      <c r="O16" s="157">
        <v>0</v>
      </c>
    </row>
    <row r="17" spans="1:15" ht="24" x14ac:dyDescent="0.2">
      <c r="A17" s="20" t="s">
        <v>68</v>
      </c>
      <c r="B17" s="157">
        <f>SUM(B21:B24)</f>
        <v>140608</v>
      </c>
      <c r="C17" s="21"/>
      <c r="D17" s="157">
        <f t="shared" ref="D17:L17" si="2">SUM(D21:D24)</f>
        <v>12085</v>
      </c>
      <c r="E17" s="157">
        <f t="shared" si="2"/>
        <v>0</v>
      </c>
      <c r="F17" s="157">
        <f t="shared" si="2"/>
        <v>120</v>
      </c>
      <c r="G17" s="157">
        <f t="shared" si="2"/>
        <v>120</v>
      </c>
      <c r="H17" s="157">
        <f t="shared" si="2"/>
        <v>510</v>
      </c>
      <c r="I17" s="157">
        <f t="shared" si="2"/>
        <v>120</v>
      </c>
      <c r="J17" s="157">
        <f t="shared" si="2"/>
        <v>0</v>
      </c>
      <c r="K17" s="157">
        <f t="shared" si="2"/>
        <v>776</v>
      </c>
      <c r="L17" s="157">
        <f t="shared" si="2"/>
        <v>142254</v>
      </c>
      <c r="M17" s="21"/>
      <c r="N17" s="157">
        <f>SUM(N21:N24)</f>
        <v>48047</v>
      </c>
      <c r="O17" s="157">
        <f>SUM(O21:O24)</f>
        <v>27738</v>
      </c>
    </row>
    <row r="18" spans="1:15" ht="24" x14ac:dyDescent="0.2">
      <c r="A18" s="37" t="s">
        <v>46</v>
      </c>
      <c r="B18" s="41">
        <f>SUM(B19:B24)</f>
        <v>1190342</v>
      </c>
      <c r="C18" s="162"/>
      <c r="D18" s="41">
        <f t="shared" ref="D18:L18" si="3">SUM(D19:D24)</f>
        <v>187434</v>
      </c>
      <c r="E18" s="41">
        <f t="shared" si="3"/>
        <v>0</v>
      </c>
      <c r="F18" s="41">
        <f t="shared" si="3"/>
        <v>120</v>
      </c>
      <c r="G18" s="41">
        <f t="shared" si="3"/>
        <v>120</v>
      </c>
      <c r="H18" s="41">
        <f t="shared" si="3"/>
        <v>1089</v>
      </c>
      <c r="I18" s="41">
        <f t="shared" si="3"/>
        <v>120</v>
      </c>
      <c r="J18" s="41">
        <f t="shared" si="3"/>
        <v>0</v>
      </c>
      <c r="K18" s="41">
        <f t="shared" si="3"/>
        <v>83760</v>
      </c>
      <c r="L18" s="41">
        <f t="shared" si="3"/>
        <v>1275551</v>
      </c>
      <c r="M18" s="162"/>
      <c r="N18" s="41">
        <f>SUM(N19:N24)</f>
        <v>488138</v>
      </c>
      <c r="O18" s="41">
        <f>SUM(O19:O24)</f>
        <v>287849</v>
      </c>
    </row>
    <row r="19" spans="1:15" ht="36" x14ac:dyDescent="0.2">
      <c r="A19" s="42" t="s">
        <v>47</v>
      </c>
      <c r="B19" s="46">
        <v>780226</v>
      </c>
      <c r="C19" s="66"/>
      <c r="D19" s="66">
        <v>173585</v>
      </c>
      <c r="E19" s="66">
        <v>0</v>
      </c>
      <c r="F19" s="66">
        <v>0</v>
      </c>
      <c r="G19" s="66">
        <v>0</v>
      </c>
      <c r="H19" s="66">
        <v>579</v>
      </c>
      <c r="I19" s="66">
        <v>0</v>
      </c>
      <c r="J19" s="66">
        <v>0</v>
      </c>
      <c r="K19" s="66">
        <v>82984</v>
      </c>
      <c r="L19" s="66">
        <v>863789</v>
      </c>
      <c r="M19" s="66"/>
      <c r="N19" s="66">
        <v>222893</v>
      </c>
      <c r="O19" s="66">
        <v>147998</v>
      </c>
    </row>
    <row r="20" spans="1:15" x14ac:dyDescent="0.2">
      <c r="A20" s="132" t="s">
        <v>48</v>
      </c>
      <c r="B20" s="46">
        <v>269508</v>
      </c>
      <c r="C20" s="46"/>
      <c r="D20" s="46">
        <v>1764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269508</v>
      </c>
      <c r="M20" s="46"/>
      <c r="N20" s="46">
        <v>217198</v>
      </c>
      <c r="O20" s="46">
        <v>112113</v>
      </c>
    </row>
    <row r="21" spans="1:15" ht="36" customHeight="1" x14ac:dyDescent="0.2">
      <c r="A21" s="42" t="s">
        <v>49</v>
      </c>
      <c r="B21" s="68">
        <v>5241</v>
      </c>
      <c r="C21" s="68"/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5241</v>
      </c>
      <c r="M21" s="68"/>
      <c r="N21" s="68">
        <v>5140</v>
      </c>
      <c r="O21" s="68">
        <v>101</v>
      </c>
    </row>
    <row r="22" spans="1:15" ht="24" x14ac:dyDescent="0.2">
      <c r="A22" s="44" t="s">
        <v>69</v>
      </c>
      <c r="B22" s="46">
        <v>27495</v>
      </c>
      <c r="C22" s="46"/>
      <c r="D22" s="46">
        <v>2043</v>
      </c>
      <c r="E22" s="46">
        <v>0</v>
      </c>
      <c r="F22" s="46">
        <v>0</v>
      </c>
      <c r="G22" s="46">
        <v>0</v>
      </c>
      <c r="H22" s="46">
        <v>510</v>
      </c>
      <c r="I22" s="46">
        <v>0</v>
      </c>
      <c r="J22" s="46">
        <v>0</v>
      </c>
      <c r="K22" s="46">
        <v>776</v>
      </c>
      <c r="L22" s="46">
        <v>28781</v>
      </c>
      <c r="M22" s="46"/>
      <c r="N22" s="46">
        <v>9732</v>
      </c>
      <c r="O22" s="46">
        <v>4896</v>
      </c>
    </row>
    <row r="23" spans="1:15" ht="24" x14ac:dyDescent="0.2">
      <c r="A23" s="42" t="s">
        <v>50</v>
      </c>
      <c r="B23" s="74">
        <v>47541</v>
      </c>
      <c r="C23" s="74"/>
      <c r="D23" s="74">
        <v>8500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47541</v>
      </c>
      <c r="M23" s="74"/>
      <c r="N23" s="74">
        <v>15274</v>
      </c>
      <c r="O23" s="74">
        <v>9150</v>
      </c>
    </row>
    <row r="24" spans="1:15" x14ac:dyDescent="0.2">
      <c r="A24" s="42" t="s">
        <v>51</v>
      </c>
      <c r="B24" s="46">
        <v>60331</v>
      </c>
      <c r="C24" s="46"/>
      <c r="D24" s="46">
        <v>1542</v>
      </c>
      <c r="E24" s="46">
        <v>0</v>
      </c>
      <c r="F24" s="46">
        <v>120</v>
      </c>
      <c r="G24" s="46">
        <v>120</v>
      </c>
      <c r="H24" s="46">
        <v>0</v>
      </c>
      <c r="I24" s="46">
        <v>120</v>
      </c>
      <c r="J24" s="46">
        <v>0</v>
      </c>
      <c r="K24" s="46">
        <v>0</v>
      </c>
      <c r="L24" s="46">
        <v>60691</v>
      </c>
      <c r="M24" s="46"/>
      <c r="N24" s="46">
        <v>17901</v>
      </c>
      <c r="O24" s="46">
        <v>13591</v>
      </c>
    </row>
    <row r="25" spans="1:15" x14ac:dyDescent="0.2">
      <c r="A25" s="93" t="s">
        <v>57</v>
      </c>
      <c r="B25" s="157">
        <f>SUM(B29)</f>
        <v>211873</v>
      </c>
      <c r="C25" s="34"/>
      <c r="D25" s="157">
        <f t="shared" ref="D25:L25" si="4">SUM(D29)</f>
        <v>0</v>
      </c>
      <c r="E25" s="157">
        <f t="shared" si="4"/>
        <v>0</v>
      </c>
      <c r="F25" s="157">
        <f t="shared" si="4"/>
        <v>186</v>
      </c>
      <c r="G25" s="157">
        <f t="shared" si="4"/>
        <v>0</v>
      </c>
      <c r="H25" s="157">
        <f t="shared" si="4"/>
        <v>7</v>
      </c>
      <c r="I25" s="157">
        <f t="shared" si="4"/>
        <v>0</v>
      </c>
      <c r="J25" s="157">
        <f t="shared" si="4"/>
        <v>26</v>
      </c>
      <c r="K25" s="157">
        <f t="shared" si="4"/>
        <v>218</v>
      </c>
      <c r="L25" s="157">
        <f t="shared" si="4"/>
        <v>212310</v>
      </c>
      <c r="M25" s="34"/>
      <c r="N25" s="157">
        <f>SUM(N29)</f>
        <v>0</v>
      </c>
      <c r="O25" s="157">
        <f>SUM(O29)</f>
        <v>0</v>
      </c>
    </row>
    <row r="26" spans="1:15" ht="24" x14ac:dyDescent="0.2">
      <c r="A26" s="37" t="s">
        <v>56</v>
      </c>
      <c r="B26" s="41">
        <f>SUM(B27:B29)</f>
        <v>1360685</v>
      </c>
      <c r="C26" s="41"/>
      <c r="D26" s="41">
        <f t="shared" ref="D26:L26" si="5">SUM(D27:D29)</f>
        <v>151072</v>
      </c>
      <c r="E26" s="41">
        <f t="shared" si="5"/>
        <v>0</v>
      </c>
      <c r="F26" s="41">
        <f t="shared" si="5"/>
        <v>14677</v>
      </c>
      <c r="G26" s="41">
        <f t="shared" si="5"/>
        <v>32</v>
      </c>
      <c r="H26" s="41">
        <f t="shared" si="5"/>
        <v>190</v>
      </c>
      <c r="I26" s="41">
        <f t="shared" si="5"/>
        <v>0</v>
      </c>
      <c r="J26" s="41">
        <f t="shared" si="5"/>
        <v>26</v>
      </c>
      <c r="K26" s="41">
        <f t="shared" si="5"/>
        <v>336</v>
      </c>
      <c r="L26" s="41">
        <f t="shared" si="5"/>
        <v>1375946</v>
      </c>
      <c r="M26" s="41"/>
      <c r="N26" s="41">
        <f>SUM(N27:N29)</f>
        <v>0</v>
      </c>
      <c r="O26" s="41">
        <f>SUM(O27:O29)</f>
        <v>0</v>
      </c>
    </row>
    <row r="27" spans="1:15" ht="36" x14ac:dyDescent="0.2">
      <c r="A27" s="40" t="s">
        <v>76</v>
      </c>
      <c r="B27" s="19">
        <v>648702</v>
      </c>
      <c r="C27" s="19"/>
      <c r="D27" s="19">
        <v>151072</v>
      </c>
      <c r="E27" s="19">
        <v>0</v>
      </c>
      <c r="F27" s="19">
        <v>14491</v>
      </c>
      <c r="G27" s="19">
        <v>0</v>
      </c>
      <c r="H27" s="19">
        <v>183</v>
      </c>
      <c r="I27" s="19">
        <v>0</v>
      </c>
      <c r="J27" s="19">
        <v>0</v>
      </c>
      <c r="K27" s="19">
        <v>0</v>
      </c>
      <c r="L27" s="19">
        <v>663376</v>
      </c>
      <c r="M27" s="19"/>
      <c r="N27" s="19"/>
      <c r="O27" s="19"/>
    </row>
    <row r="28" spans="1:15" ht="36" x14ac:dyDescent="0.2">
      <c r="A28" s="40" t="s">
        <v>70</v>
      </c>
      <c r="B28" s="19">
        <v>500110</v>
      </c>
      <c r="C28" s="19"/>
      <c r="D28" s="19">
        <v>0</v>
      </c>
      <c r="E28" s="19">
        <v>0</v>
      </c>
      <c r="F28" s="19">
        <v>0</v>
      </c>
      <c r="G28" s="19">
        <v>32</v>
      </c>
      <c r="H28" s="19">
        <v>0</v>
      </c>
      <c r="I28" s="19">
        <v>0</v>
      </c>
      <c r="J28" s="19">
        <v>0</v>
      </c>
      <c r="K28" s="19">
        <v>118</v>
      </c>
      <c r="L28" s="19">
        <v>500260</v>
      </c>
      <c r="M28" s="19"/>
      <c r="N28" s="19"/>
      <c r="O28" s="19"/>
    </row>
    <row r="29" spans="1:15" ht="27" customHeight="1" x14ac:dyDescent="0.2">
      <c r="A29" s="40" t="s">
        <v>71</v>
      </c>
      <c r="B29" s="19">
        <v>211873</v>
      </c>
      <c r="C29" s="19"/>
      <c r="D29" s="19">
        <v>0</v>
      </c>
      <c r="E29" s="19">
        <v>0</v>
      </c>
      <c r="F29" s="19">
        <v>186</v>
      </c>
      <c r="G29" s="19">
        <v>0</v>
      </c>
      <c r="H29" s="19">
        <v>7</v>
      </c>
      <c r="I29" s="19">
        <v>0</v>
      </c>
      <c r="J29" s="19">
        <v>26</v>
      </c>
      <c r="K29" s="19">
        <v>218</v>
      </c>
      <c r="L29" s="19">
        <v>212310</v>
      </c>
      <c r="M29" s="19"/>
      <c r="N29" s="19"/>
      <c r="O29" s="19"/>
    </row>
    <row r="30" spans="1:15" x14ac:dyDescent="0.2">
      <c r="A30" s="20" t="s">
        <v>52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ht="15" customHeight="1" x14ac:dyDescent="0.2">
      <c r="A31" s="20" t="s">
        <v>58</v>
      </c>
      <c r="B31" s="157">
        <f>SUM(B32:B33)</f>
        <v>463360</v>
      </c>
      <c r="C31" s="36"/>
      <c r="D31" s="157">
        <f t="shared" ref="D31:L31" si="6">SUM(D32:D33)</f>
        <v>134801</v>
      </c>
      <c r="E31" s="157">
        <f t="shared" si="6"/>
        <v>0</v>
      </c>
      <c r="F31" s="157">
        <f t="shared" si="6"/>
        <v>0</v>
      </c>
      <c r="G31" s="157">
        <f t="shared" si="6"/>
        <v>0</v>
      </c>
      <c r="H31" s="157">
        <f t="shared" si="6"/>
        <v>338</v>
      </c>
      <c r="I31" s="157">
        <f t="shared" si="6"/>
        <v>0</v>
      </c>
      <c r="J31" s="157">
        <f t="shared" si="6"/>
        <v>12467905</v>
      </c>
      <c r="K31" s="157">
        <f t="shared" si="6"/>
        <v>881081</v>
      </c>
      <c r="L31" s="157">
        <f t="shared" si="6"/>
        <v>13812684</v>
      </c>
      <c r="M31" s="36"/>
      <c r="N31" s="157">
        <f>SUM(N32:N33)</f>
        <v>105090</v>
      </c>
      <c r="O31" s="157">
        <f>SUM(O32:O33)</f>
        <v>105067</v>
      </c>
    </row>
    <row r="32" spans="1:15" ht="36" x14ac:dyDescent="0.2">
      <c r="A32" s="44" t="s">
        <v>77</v>
      </c>
      <c r="B32" s="45">
        <v>283330</v>
      </c>
      <c r="C32" s="46"/>
      <c r="D32" s="46">
        <v>103806</v>
      </c>
      <c r="E32" s="46">
        <v>0</v>
      </c>
      <c r="F32" s="46">
        <v>0</v>
      </c>
      <c r="G32" s="46">
        <v>0</v>
      </c>
      <c r="H32" s="46">
        <v>338</v>
      </c>
      <c r="I32" s="46">
        <v>0</v>
      </c>
      <c r="J32" s="46">
        <v>12455493</v>
      </c>
      <c r="K32" s="46">
        <v>844097</v>
      </c>
      <c r="L32" s="46">
        <v>13583258</v>
      </c>
      <c r="M32" s="46"/>
      <c r="N32" s="46">
        <v>86819</v>
      </c>
      <c r="O32" s="46">
        <v>86819</v>
      </c>
    </row>
    <row r="33" spans="1:15" x14ac:dyDescent="0.2">
      <c r="A33" s="42" t="s">
        <v>53</v>
      </c>
      <c r="B33" s="33">
        <v>180030</v>
      </c>
      <c r="C33" s="33"/>
      <c r="D33" s="33">
        <v>30995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12412</v>
      </c>
      <c r="K33" s="33">
        <v>36984</v>
      </c>
      <c r="L33" s="33">
        <v>229426</v>
      </c>
      <c r="M33" s="33"/>
      <c r="N33" s="33">
        <v>18271</v>
      </c>
      <c r="O33" s="33">
        <v>18248</v>
      </c>
    </row>
    <row r="34" spans="1:15" ht="28.5" customHeight="1" x14ac:dyDescent="0.2">
      <c r="A34" s="56" t="s">
        <v>78</v>
      </c>
      <c r="B34" s="157">
        <v>55000</v>
      </c>
      <c r="C34" s="36"/>
      <c r="D34" s="157">
        <v>0</v>
      </c>
      <c r="E34" s="157">
        <v>0</v>
      </c>
      <c r="F34" s="157">
        <v>0</v>
      </c>
      <c r="G34" s="157">
        <v>0</v>
      </c>
      <c r="H34" s="157">
        <v>26984500</v>
      </c>
      <c r="I34" s="157">
        <v>0</v>
      </c>
      <c r="J34" s="157">
        <v>10220</v>
      </c>
      <c r="K34" s="157">
        <v>21700</v>
      </c>
      <c r="L34" s="157">
        <v>27071420</v>
      </c>
      <c r="M34" s="36"/>
      <c r="N34" s="157">
        <v>0</v>
      </c>
      <c r="O34" s="157">
        <v>0</v>
      </c>
    </row>
    <row r="35" spans="1:15" x14ac:dyDescent="0.2">
      <c r="A35" s="56" t="s">
        <v>54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36.75" thickBot="1" x14ac:dyDescent="0.25">
      <c r="A36" s="54" t="s">
        <v>156</v>
      </c>
      <c r="B36" s="157">
        <v>25581</v>
      </c>
      <c r="C36" s="35"/>
      <c r="D36" s="157">
        <v>0</v>
      </c>
      <c r="E36" s="157">
        <v>0</v>
      </c>
      <c r="F36" s="157">
        <v>0</v>
      </c>
      <c r="G36" s="157">
        <v>53980</v>
      </c>
      <c r="H36" s="157">
        <v>0</v>
      </c>
      <c r="I36" s="157">
        <v>0</v>
      </c>
      <c r="J36" s="157">
        <v>0</v>
      </c>
      <c r="K36" s="157">
        <v>0</v>
      </c>
      <c r="L36" s="157">
        <v>79561</v>
      </c>
      <c r="M36" s="35"/>
      <c r="N36" s="157">
        <v>0</v>
      </c>
      <c r="O36" s="157">
        <v>0</v>
      </c>
    </row>
    <row r="37" spans="1:15" ht="24.75" customHeight="1" thickBot="1" x14ac:dyDescent="0.25">
      <c r="A37" s="133" t="s">
        <v>55</v>
      </c>
      <c r="B37" s="160">
        <f>SUM(B7+B11+B16+B17+B25+B31+B34+B36)</f>
        <v>37801227</v>
      </c>
      <c r="C37" s="161"/>
      <c r="D37" s="160">
        <f t="shared" ref="D37:L37" si="7">SUM(D7+D11+D16+D17+D25+D31+D34+D36)</f>
        <v>2955383</v>
      </c>
      <c r="E37" s="160">
        <f t="shared" si="7"/>
        <v>362922</v>
      </c>
      <c r="F37" s="160">
        <f t="shared" si="7"/>
        <v>102713</v>
      </c>
      <c r="G37" s="160">
        <f t="shared" si="7"/>
        <v>125106</v>
      </c>
      <c r="H37" s="160">
        <f t="shared" si="7"/>
        <v>27017594</v>
      </c>
      <c r="I37" s="160">
        <f t="shared" si="7"/>
        <v>185899</v>
      </c>
      <c r="J37" s="160">
        <f t="shared" si="7"/>
        <v>12478172</v>
      </c>
      <c r="K37" s="160">
        <f t="shared" si="7"/>
        <v>10942083</v>
      </c>
      <c r="L37" s="160">
        <f t="shared" si="7"/>
        <v>89015716</v>
      </c>
      <c r="M37" s="161"/>
      <c r="N37" s="160">
        <f>SUM(N7+N11+N16+N17+N25+N31+N34+N36)</f>
        <v>8180637</v>
      </c>
      <c r="O37" s="160">
        <f>SUM(O7+O11+O16+O17+O25+O31+O34+O36)</f>
        <v>636200</v>
      </c>
    </row>
    <row r="38" spans="1:15" ht="12.75" customHeight="1" x14ac:dyDescent="0.2"/>
    <row r="42" spans="1:15" ht="12.75" hidden="1" customHeight="1" x14ac:dyDescent="0.2"/>
    <row r="44" spans="1:15" ht="4.5" customHeight="1" x14ac:dyDescent="0.2"/>
    <row r="46" spans="1:15" ht="3" customHeight="1" x14ac:dyDescent="0.2"/>
  </sheetData>
  <mergeCells count="17">
    <mergeCell ref="B3:B4"/>
    <mergeCell ref="C3:C4"/>
    <mergeCell ref="M3:M4"/>
    <mergeCell ref="N3:N4"/>
    <mergeCell ref="O3:O4"/>
    <mergeCell ref="A1:A5"/>
    <mergeCell ref="I3:I4"/>
    <mergeCell ref="E3:E4"/>
    <mergeCell ref="F3:F4"/>
    <mergeCell ref="G3:G4"/>
    <mergeCell ref="H3:H4"/>
    <mergeCell ref="B1:O1"/>
    <mergeCell ref="D3:D4"/>
    <mergeCell ref="L3:L4"/>
    <mergeCell ref="K3:K4"/>
    <mergeCell ref="J3:J4"/>
    <mergeCell ref="B2:O2"/>
  </mergeCells>
  <phoneticPr fontId="8" type="noConversion"/>
  <pageMargins left="0.75" right="0.75" top="1" bottom="1" header="0.5" footer="0.5"/>
  <pageSetup paperSize="9" scale="9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N36" sqref="N36"/>
    </sheetView>
  </sheetViews>
  <sheetFormatPr defaultRowHeight="12.75" x14ac:dyDescent="0.2"/>
  <cols>
    <col min="1" max="1" width="28" customWidth="1"/>
    <col min="7" max="7" width="9.140625" style="105"/>
  </cols>
  <sheetData>
    <row r="1" spans="1:12" ht="20.25" customHeight="1" x14ac:dyDescent="0.2">
      <c r="A1" s="195" t="s">
        <v>2</v>
      </c>
      <c r="B1" s="229" t="s">
        <v>89</v>
      </c>
      <c r="C1" s="230"/>
      <c r="D1" s="230"/>
      <c r="E1" s="230"/>
      <c r="F1" s="230"/>
      <c r="G1" s="231"/>
      <c r="H1" s="229" t="s">
        <v>90</v>
      </c>
      <c r="I1" s="230"/>
      <c r="J1" s="230"/>
      <c r="K1" s="230"/>
      <c r="L1" s="231"/>
    </row>
    <row r="2" spans="1:12" ht="12.75" customHeight="1" x14ac:dyDescent="0.2">
      <c r="A2" s="196"/>
      <c r="B2" s="218" t="s">
        <v>91</v>
      </c>
      <c r="C2" s="218" t="s">
        <v>93</v>
      </c>
      <c r="D2" s="220" t="s">
        <v>94</v>
      </c>
      <c r="E2" s="220" t="s">
        <v>96</v>
      </c>
      <c r="F2" s="216" t="s">
        <v>97</v>
      </c>
      <c r="G2" s="220" t="s">
        <v>98</v>
      </c>
      <c r="H2" s="234" t="s">
        <v>25</v>
      </c>
      <c r="I2" s="232" t="s">
        <v>26</v>
      </c>
      <c r="J2" s="218" t="s">
        <v>99</v>
      </c>
      <c r="K2" s="218" t="s">
        <v>100</v>
      </c>
      <c r="L2" s="216" t="s">
        <v>101</v>
      </c>
    </row>
    <row r="3" spans="1:12" ht="102" customHeight="1" x14ac:dyDescent="0.2">
      <c r="A3" s="196"/>
      <c r="B3" s="201"/>
      <c r="C3" s="219"/>
      <c r="D3" s="221"/>
      <c r="E3" s="221"/>
      <c r="F3" s="217"/>
      <c r="G3" s="221"/>
      <c r="H3" s="235"/>
      <c r="I3" s="233"/>
      <c r="J3" s="219"/>
      <c r="K3" s="201"/>
      <c r="L3" s="211"/>
    </row>
    <row r="4" spans="1:12" ht="15.75" customHeight="1" x14ac:dyDescent="0.2">
      <c r="A4" s="196"/>
      <c r="B4" s="106" t="s">
        <v>92</v>
      </c>
      <c r="C4" s="106" t="s">
        <v>92</v>
      </c>
      <c r="D4" s="106" t="s">
        <v>95</v>
      </c>
      <c r="E4" s="106" t="s">
        <v>95</v>
      </c>
      <c r="F4" s="106" t="s">
        <v>95</v>
      </c>
      <c r="G4" s="106" t="s">
        <v>95</v>
      </c>
      <c r="H4" s="107" t="s">
        <v>95</v>
      </c>
      <c r="I4" s="106" t="s">
        <v>95</v>
      </c>
      <c r="J4" s="106" t="s">
        <v>95</v>
      </c>
      <c r="K4" s="106" t="s">
        <v>95</v>
      </c>
      <c r="L4" s="106" t="s">
        <v>92</v>
      </c>
    </row>
    <row r="5" spans="1:12" ht="12.75" customHeight="1" x14ac:dyDescent="0.2">
      <c r="A5" s="197"/>
      <c r="B5" s="11">
        <v>52</v>
      </c>
      <c r="C5" s="11">
        <v>53</v>
      </c>
      <c r="D5" s="11">
        <v>54</v>
      </c>
      <c r="E5" s="11">
        <v>55</v>
      </c>
      <c r="F5" s="11">
        <v>56</v>
      </c>
      <c r="G5" s="11">
        <v>57</v>
      </c>
      <c r="H5" s="94">
        <v>58</v>
      </c>
      <c r="I5" s="11">
        <v>59</v>
      </c>
      <c r="J5" s="11">
        <v>60</v>
      </c>
      <c r="K5" s="11">
        <v>61</v>
      </c>
      <c r="L5" s="11">
        <v>62</v>
      </c>
    </row>
    <row r="6" spans="1:12" ht="12" customHeight="1" x14ac:dyDescent="0.2">
      <c r="A6" s="88" t="s">
        <v>88</v>
      </c>
      <c r="B6" s="21"/>
      <c r="C6" s="21"/>
      <c r="D6" s="21"/>
      <c r="E6" s="21"/>
      <c r="F6" s="21"/>
      <c r="G6" s="21"/>
      <c r="H6" s="95"/>
      <c r="I6" s="21"/>
      <c r="J6" s="21"/>
      <c r="K6" s="21"/>
      <c r="L6" s="21"/>
    </row>
    <row r="7" spans="1:12" ht="37.5" customHeight="1" x14ac:dyDescent="0.2">
      <c r="A7" s="20" t="s">
        <v>44</v>
      </c>
      <c r="B7" s="136">
        <f t="shared" ref="B7:L7" si="0">SUM(B8:B10)</f>
        <v>46</v>
      </c>
      <c r="C7" s="136">
        <f t="shared" si="0"/>
        <v>22</v>
      </c>
      <c r="D7" s="136">
        <f t="shared" si="0"/>
        <v>900467</v>
      </c>
      <c r="E7" s="136">
        <f t="shared" si="0"/>
        <v>1460</v>
      </c>
      <c r="F7" s="136">
        <f t="shared" si="0"/>
        <v>1867</v>
      </c>
      <c r="G7" s="136">
        <f t="shared" si="0"/>
        <v>305</v>
      </c>
      <c r="H7" s="137">
        <f t="shared" si="0"/>
        <v>12845</v>
      </c>
      <c r="I7" s="136">
        <f t="shared" si="0"/>
        <v>10602</v>
      </c>
      <c r="J7" s="136">
        <f t="shared" si="0"/>
        <v>5378</v>
      </c>
      <c r="K7" s="136">
        <f t="shared" si="0"/>
        <v>5100</v>
      </c>
      <c r="L7" s="136">
        <f t="shared" si="0"/>
        <v>10426</v>
      </c>
    </row>
    <row r="8" spans="1:12" ht="15.75" customHeight="1" x14ac:dyDescent="0.2">
      <c r="A8" s="5" t="s">
        <v>36</v>
      </c>
      <c r="B8" s="19">
        <v>28</v>
      </c>
      <c r="C8" s="19">
        <v>16</v>
      </c>
      <c r="D8" s="19">
        <v>42</v>
      </c>
      <c r="E8" s="19">
        <v>42</v>
      </c>
      <c r="F8" s="19">
        <v>2</v>
      </c>
      <c r="G8" s="19">
        <v>1</v>
      </c>
      <c r="H8" s="97">
        <v>12286</v>
      </c>
      <c r="I8" s="19">
        <v>10253</v>
      </c>
      <c r="J8" s="19">
        <v>4993</v>
      </c>
      <c r="K8" s="19">
        <v>4926</v>
      </c>
      <c r="L8" s="19">
        <v>10320</v>
      </c>
    </row>
    <row r="9" spans="1:12" ht="27" customHeight="1" x14ac:dyDescent="0.2">
      <c r="A9" s="5" t="s">
        <v>37</v>
      </c>
      <c r="B9" s="19">
        <v>16</v>
      </c>
      <c r="C9" s="19">
        <v>4</v>
      </c>
      <c r="D9" s="19">
        <v>899793</v>
      </c>
      <c r="E9" s="19">
        <v>1340</v>
      </c>
      <c r="F9" s="19">
        <v>1811</v>
      </c>
      <c r="G9" s="19">
        <v>250</v>
      </c>
      <c r="H9" s="97">
        <v>505</v>
      </c>
      <c r="I9" s="19">
        <v>317</v>
      </c>
      <c r="J9" s="19">
        <v>339</v>
      </c>
      <c r="K9" s="19">
        <v>166</v>
      </c>
      <c r="L9" s="19">
        <v>77</v>
      </c>
    </row>
    <row r="10" spans="1:12" s="142" customFormat="1" ht="27" customHeight="1" x14ac:dyDescent="0.2">
      <c r="A10" s="141" t="s">
        <v>38</v>
      </c>
      <c r="B10" s="143">
        <v>2</v>
      </c>
      <c r="C10" s="143">
        <v>2</v>
      </c>
      <c r="D10" s="143">
        <v>632</v>
      </c>
      <c r="E10" s="143">
        <v>78</v>
      </c>
      <c r="F10" s="143">
        <v>54</v>
      </c>
      <c r="G10" s="143">
        <v>54</v>
      </c>
      <c r="H10" s="144">
        <v>54</v>
      </c>
      <c r="I10" s="143">
        <v>32</v>
      </c>
      <c r="J10" s="143">
        <v>46</v>
      </c>
      <c r="K10" s="143">
        <v>8</v>
      </c>
      <c r="L10" s="143">
        <v>29</v>
      </c>
    </row>
    <row r="11" spans="1:12" ht="37.5" customHeight="1" x14ac:dyDescent="0.2">
      <c r="A11" s="20" t="s">
        <v>66</v>
      </c>
      <c r="B11" s="136">
        <f t="shared" ref="B11:L11" si="1">SUM(B12:B15)</f>
        <v>178</v>
      </c>
      <c r="C11" s="136">
        <f t="shared" si="1"/>
        <v>36</v>
      </c>
      <c r="D11" s="136">
        <f t="shared" si="1"/>
        <v>13781843</v>
      </c>
      <c r="E11" s="136">
        <f t="shared" si="1"/>
        <v>19569</v>
      </c>
      <c r="F11" s="136">
        <f t="shared" si="1"/>
        <v>278470</v>
      </c>
      <c r="G11" s="136">
        <f t="shared" si="1"/>
        <v>297</v>
      </c>
      <c r="H11" s="137">
        <f t="shared" si="1"/>
        <v>14318</v>
      </c>
      <c r="I11" s="136">
        <f t="shared" si="1"/>
        <v>11634</v>
      </c>
      <c r="J11" s="136">
        <f t="shared" si="1"/>
        <v>6802</v>
      </c>
      <c r="K11" s="136">
        <f t="shared" si="1"/>
        <v>6014</v>
      </c>
      <c r="L11" s="136">
        <f t="shared" si="1"/>
        <v>12721</v>
      </c>
    </row>
    <row r="12" spans="1:12" ht="26.25" customHeight="1" x14ac:dyDescent="0.2">
      <c r="A12" s="40" t="s">
        <v>67</v>
      </c>
      <c r="B12" s="22">
        <v>178</v>
      </c>
      <c r="C12" s="22">
        <v>36</v>
      </c>
      <c r="D12" s="22">
        <v>13781843</v>
      </c>
      <c r="E12" s="22">
        <v>19569</v>
      </c>
      <c r="F12" s="22">
        <v>278470</v>
      </c>
      <c r="G12" s="22">
        <v>297</v>
      </c>
      <c r="H12" s="96">
        <v>2929</v>
      </c>
      <c r="I12" s="22">
        <v>1416</v>
      </c>
      <c r="J12" s="22">
        <v>1256</v>
      </c>
      <c r="K12" s="19">
        <v>288</v>
      </c>
      <c r="L12" s="19">
        <v>1152</v>
      </c>
    </row>
    <row r="13" spans="1:12" ht="51.75" customHeight="1" x14ac:dyDescent="0.2">
      <c r="A13" s="40" t="s">
        <v>72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96">
        <v>626</v>
      </c>
      <c r="I13" s="22">
        <v>536</v>
      </c>
      <c r="J13" s="22">
        <v>291</v>
      </c>
      <c r="K13" s="23">
        <v>231</v>
      </c>
      <c r="L13" s="19">
        <v>737</v>
      </c>
    </row>
    <row r="14" spans="1:12" ht="38.25" customHeight="1" x14ac:dyDescent="0.2">
      <c r="A14" s="40" t="s">
        <v>73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98">
        <v>357</v>
      </c>
      <c r="I14" s="50">
        <v>318</v>
      </c>
      <c r="J14" s="51">
        <v>168</v>
      </c>
      <c r="K14" s="51">
        <v>189</v>
      </c>
      <c r="L14" s="51">
        <v>357</v>
      </c>
    </row>
    <row r="15" spans="1:12" ht="25.5" customHeight="1" x14ac:dyDescent="0.2">
      <c r="A15" s="40" t="s">
        <v>74</v>
      </c>
      <c r="B15" s="143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4">
        <v>10406</v>
      </c>
      <c r="I15" s="143">
        <v>9364</v>
      </c>
      <c r="J15" s="143">
        <v>5087</v>
      </c>
      <c r="K15" s="143">
        <v>5306</v>
      </c>
      <c r="L15" s="143">
        <v>10475</v>
      </c>
    </row>
    <row r="16" spans="1:12" ht="38.25" customHeight="1" x14ac:dyDescent="0.2">
      <c r="A16" s="91" t="s">
        <v>75</v>
      </c>
      <c r="B16" s="157">
        <v>20</v>
      </c>
      <c r="C16" s="157">
        <v>0</v>
      </c>
      <c r="D16" s="157">
        <v>3</v>
      </c>
      <c r="E16" s="157">
        <v>33</v>
      </c>
      <c r="F16" s="157">
        <v>2049</v>
      </c>
      <c r="G16" s="157">
        <v>3</v>
      </c>
      <c r="H16" s="156">
        <v>1019</v>
      </c>
      <c r="I16" s="157">
        <v>335</v>
      </c>
      <c r="J16" s="157">
        <v>890</v>
      </c>
      <c r="K16" s="157">
        <v>129</v>
      </c>
      <c r="L16" s="157">
        <v>81</v>
      </c>
    </row>
    <row r="17" spans="1:12" ht="24" customHeight="1" x14ac:dyDescent="0.2">
      <c r="A17" s="20" t="s">
        <v>68</v>
      </c>
      <c r="B17" s="134">
        <f t="shared" ref="B17:L17" si="2">SUM(B21:B24)</f>
        <v>0</v>
      </c>
      <c r="C17" s="134">
        <f t="shared" si="2"/>
        <v>0</v>
      </c>
      <c r="D17" s="134">
        <f t="shared" si="2"/>
        <v>0</v>
      </c>
      <c r="E17" s="134">
        <f t="shared" si="2"/>
        <v>0</v>
      </c>
      <c r="F17" s="134">
        <f t="shared" si="2"/>
        <v>0</v>
      </c>
      <c r="G17" s="134">
        <f t="shared" si="2"/>
        <v>0</v>
      </c>
      <c r="H17" s="135">
        <f t="shared" si="2"/>
        <v>124</v>
      </c>
      <c r="I17" s="134">
        <f t="shared" si="2"/>
        <v>75</v>
      </c>
      <c r="J17" s="134">
        <f t="shared" si="2"/>
        <v>91</v>
      </c>
      <c r="K17" s="134">
        <f t="shared" si="2"/>
        <v>33</v>
      </c>
      <c r="L17" s="134">
        <f t="shared" si="2"/>
        <v>125</v>
      </c>
    </row>
    <row r="18" spans="1:12" ht="24" customHeight="1" x14ac:dyDescent="0.2">
      <c r="A18" s="37" t="s">
        <v>46</v>
      </c>
      <c r="B18" s="41">
        <f t="shared" ref="B18:L18" si="3">SUM(B19:B24)</f>
        <v>10</v>
      </c>
      <c r="C18" s="41">
        <f t="shared" si="3"/>
        <v>1</v>
      </c>
      <c r="D18" s="41">
        <f t="shared" si="3"/>
        <v>2425</v>
      </c>
      <c r="E18" s="41">
        <f t="shared" si="3"/>
        <v>2425</v>
      </c>
      <c r="F18" s="41">
        <f t="shared" si="3"/>
        <v>8</v>
      </c>
      <c r="G18" s="41">
        <f t="shared" si="3"/>
        <v>8</v>
      </c>
      <c r="H18" s="178">
        <f t="shared" si="3"/>
        <v>394</v>
      </c>
      <c r="I18" s="41">
        <f t="shared" si="3"/>
        <v>205</v>
      </c>
      <c r="J18" s="41">
        <f t="shared" si="3"/>
        <v>250</v>
      </c>
      <c r="K18" s="41">
        <f t="shared" si="3"/>
        <v>78</v>
      </c>
      <c r="L18" s="41">
        <f t="shared" si="3"/>
        <v>317</v>
      </c>
    </row>
    <row r="19" spans="1:12" ht="39" customHeight="1" x14ac:dyDescent="0.2">
      <c r="A19" s="42" t="s">
        <v>47</v>
      </c>
      <c r="B19" s="46">
        <v>10</v>
      </c>
      <c r="C19" s="46">
        <v>1</v>
      </c>
      <c r="D19" s="46">
        <v>2425</v>
      </c>
      <c r="E19" s="46">
        <v>2425</v>
      </c>
      <c r="F19" s="46">
        <v>8</v>
      </c>
      <c r="G19" s="46">
        <v>8</v>
      </c>
      <c r="H19" s="99">
        <v>164</v>
      </c>
      <c r="I19" s="46">
        <v>37</v>
      </c>
      <c r="J19" s="46">
        <v>89</v>
      </c>
      <c r="K19" s="46">
        <v>9</v>
      </c>
      <c r="L19" s="46">
        <v>84</v>
      </c>
    </row>
    <row r="20" spans="1:12" ht="24" x14ac:dyDescent="0.2">
      <c r="A20" s="92" t="s">
        <v>48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100">
        <v>106</v>
      </c>
      <c r="I20" s="68">
        <v>93</v>
      </c>
      <c r="J20" s="68">
        <v>70</v>
      </c>
      <c r="K20" s="68">
        <v>36</v>
      </c>
      <c r="L20" s="68">
        <v>108</v>
      </c>
    </row>
    <row r="21" spans="1:12" ht="60" x14ac:dyDescent="0.2">
      <c r="A21" s="42" t="s">
        <v>49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99">
        <v>0</v>
      </c>
      <c r="I21" s="46">
        <v>0</v>
      </c>
      <c r="J21" s="46">
        <v>0</v>
      </c>
      <c r="K21" s="46">
        <v>0</v>
      </c>
      <c r="L21" s="46">
        <v>0</v>
      </c>
    </row>
    <row r="22" spans="1:12" ht="25.5" customHeight="1" x14ac:dyDescent="0.2">
      <c r="A22" s="44" t="s">
        <v>69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101">
        <v>74</v>
      </c>
      <c r="I22" s="74">
        <v>39</v>
      </c>
      <c r="J22" s="74">
        <v>65</v>
      </c>
      <c r="K22" s="74">
        <v>9</v>
      </c>
      <c r="L22" s="74">
        <v>74</v>
      </c>
    </row>
    <row r="23" spans="1:12" ht="25.5" customHeight="1" x14ac:dyDescent="0.2">
      <c r="A23" s="42" t="s">
        <v>50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99">
        <v>16</v>
      </c>
      <c r="I23" s="46">
        <v>10</v>
      </c>
      <c r="J23" s="46">
        <v>11</v>
      </c>
      <c r="K23" s="46">
        <v>5</v>
      </c>
      <c r="L23" s="46">
        <v>17</v>
      </c>
    </row>
    <row r="24" spans="1:12" ht="30" customHeight="1" x14ac:dyDescent="0.2">
      <c r="A24" s="42" t="s">
        <v>51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50">
        <v>34</v>
      </c>
      <c r="I24" s="149">
        <v>26</v>
      </c>
      <c r="J24" s="149">
        <v>15</v>
      </c>
      <c r="K24" s="149">
        <v>19</v>
      </c>
      <c r="L24" s="149">
        <v>34</v>
      </c>
    </row>
    <row r="25" spans="1:12" ht="15.75" customHeight="1" x14ac:dyDescent="0.2">
      <c r="A25" s="93" t="s">
        <v>57</v>
      </c>
      <c r="B25" s="136">
        <f t="shared" ref="B25:L25" si="4">SUM(B29)</f>
        <v>0</v>
      </c>
      <c r="C25" s="136">
        <f t="shared" si="4"/>
        <v>0</v>
      </c>
      <c r="D25" s="136">
        <f t="shared" si="4"/>
        <v>0</v>
      </c>
      <c r="E25" s="136">
        <f t="shared" si="4"/>
        <v>0</v>
      </c>
      <c r="F25" s="136">
        <f t="shared" si="4"/>
        <v>0</v>
      </c>
      <c r="G25" s="136">
        <f t="shared" si="4"/>
        <v>0</v>
      </c>
      <c r="H25" s="137">
        <f t="shared" si="4"/>
        <v>69</v>
      </c>
      <c r="I25" s="136">
        <f t="shared" si="4"/>
        <v>41</v>
      </c>
      <c r="J25" s="136">
        <f t="shared" si="4"/>
        <v>49</v>
      </c>
      <c r="K25" s="136">
        <f t="shared" si="4"/>
        <v>20</v>
      </c>
      <c r="L25" s="136">
        <f t="shared" si="4"/>
        <v>70</v>
      </c>
    </row>
    <row r="26" spans="1:12" ht="24" customHeight="1" x14ac:dyDescent="0.2">
      <c r="A26" s="37" t="s">
        <v>56</v>
      </c>
      <c r="B26" s="41">
        <f t="shared" ref="B26:L26" si="5">SUM(B27:B29)</f>
        <v>5</v>
      </c>
      <c r="C26" s="41">
        <f t="shared" si="5"/>
        <v>3</v>
      </c>
      <c r="D26" s="41">
        <f t="shared" si="5"/>
        <v>22346</v>
      </c>
      <c r="E26" s="41">
        <f t="shared" si="5"/>
        <v>146</v>
      </c>
      <c r="F26" s="41">
        <f t="shared" si="5"/>
        <v>6523</v>
      </c>
      <c r="G26" s="41">
        <f t="shared" si="5"/>
        <v>22</v>
      </c>
      <c r="H26" s="178">
        <f t="shared" si="5"/>
        <v>279</v>
      </c>
      <c r="I26" s="41">
        <f t="shared" si="5"/>
        <v>177</v>
      </c>
      <c r="J26" s="41">
        <f t="shared" si="5"/>
        <v>181</v>
      </c>
      <c r="K26" s="41">
        <f t="shared" si="5"/>
        <v>98</v>
      </c>
      <c r="L26" s="41">
        <f t="shared" si="5"/>
        <v>285</v>
      </c>
    </row>
    <row r="27" spans="1:12" ht="39" customHeight="1" x14ac:dyDescent="0.2">
      <c r="A27" s="40" t="s">
        <v>76</v>
      </c>
      <c r="B27" s="19">
        <v>5</v>
      </c>
      <c r="C27" s="19">
        <v>3</v>
      </c>
      <c r="D27" s="19">
        <v>22346</v>
      </c>
      <c r="E27" s="19">
        <v>146</v>
      </c>
      <c r="F27" s="19">
        <v>6523</v>
      </c>
      <c r="G27" s="19">
        <v>22</v>
      </c>
      <c r="H27" s="97">
        <v>95</v>
      </c>
      <c r="I27" s="19">
        <v>39</v>
      </c>
      <c r="J27" s="19">
        <v>78</v>
      </c>
      <c r="K27" s="19">
        <v>17</v>
      </c>
      <c r="L27" s="19">
        <v>98</v>
      </c>
    </row>
    <row r="28" spans="1:12" ht="33.75" customHeight="1" x14ac:dyDescent="0.2">
      <c r="A28" s="40" t="s">
        <v>70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97">
        <v>115</v>
      </c>
      <c r="I28" s="19">
        <v>97</v>
      </c>
      <c r="J28" s="19">
        <v>54</v>
      </c>
      <c r="K28" s="19">
        <v>61</v>
      </c>
      <c r="L28" s="19">
        <v>117</v>
      </c>
    </row>
    <row r="29" spans="1:12" ht="35.25" customHeight="1" x14ac:dyDescent="0.2">
      <c r="A29" s="40" t="s">
        <v>71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4">
        <v>69</v>
      </c>
      <c r="I29" s="143">
        <v>41</v>
      </c>
      <c r="J29" s="143">
        <v>49</v>
      </c>
      <c r="K29" s="143">
        <v>20</v>
      </c>
      <c r="L29" s="143">
        <v>70</v>
      </c>
    </row>
    <row r="30" spans="1:12" ht="14.25" customHeight="1" x14ac:dyDescent="0.2">
      <c r="A30" s="20" t="s">
        <v>52</v>
      </c>
      <c r="B30" s="36"/>
      <c r="C30" s="36"/>
      <c r="D30" s="36"/>
      <c r="E30" s="36"/>
      <c r="F30" s="36"/>
      <c r="G30" s="36"/>
      <c r="H30" s="102"/>
      <c r="I30" s="36"/>
      <c r="J30" s="36"/>
      <c r="K30" s="36"/>
      <c r="L30" s="36"/>
    </row>
    <row r="31" spans="1:12" ht="23.25" customHeight="1" x14ac:dyDescent="0.2">
      <c r="A31" s="20" t="s">
        <v>58</v>
      </c>
      <c r="B31" s="134">
        <f>SUM(B32:B33)</f>
        <v>7</v>
      </c>
      <c r="C31" s="136">
        <f>SUM(C32:C33)</f>
        <v>5</v>
      </c>
      <c r="D31" s="136">
        <f t="shared" ref="D31:L31" si="6">SUM(D32:D33)</f>
        <v>0</v>
      </c>
      <c r="E31" s="136">
        <f t="shared" si="6"/>
        <v>0</v>
      </c>
      <c r="F31" s="136">
        <f t="shared" si="6"/>
        <v>0</v>
      </c>
      <c r="G31" s="136">
        <f t="shared" si="6"/>
        <v>0</v>
      </c>
      <c r="H31" s="137">
        <f t="shared" si="6"/>
        <v>203</v>
      </c>
      <c r="I31" s="136">
        <f t="shared" si="6"/>
        <v>77</v>
      </c>
      <c r="J31" s="136">
        <f t="shared" si="6"/>
        <v>158</v>
      </c>
      <c r="K31" s="136">
        <f t="shared" si="6"/>
        <v>45</v>
      </c>
      <c r="L31" s="136">
        <f t="shared" si="6"/>
        <v>203</v>
      </c>
    </row>
    <row r="32" spans="1:12" ht="36" customHeight="1" x14ac:dyDescent="0.2">
      <c r="A32" s="44" t="s">
        <v>77</v>
      </c>
      <c r="B32" s="33">
        <v>6</v>
      </c>
      <c r="C32" s="33">
        <v>3</v>
      </c>
      <c r="D32" s="33">
        <v>0</v>
      </c>
      <c r="E32" s="33">
        <v>0</v>
      </c>
      <c r="F32" s="33">
        <v>0</v>
      </c>
      <c r="G32" s="33">
        <v>0</v>
      </c>
      <c r="H32" s="103">
        <v>66</v>
      </c>
      <c r="I32" s="33">
        <v>26</v>
      </c>
      <c r="J32" s="33">
        <v>59</v>
      </c>
      <c r="K32" s="33">
        <v>7</v>
      </c>
      <c r="L32" s="33">
        <v>66</v>
      </c>
    </row>
    <row r="33" spans="1:12" ht="13.5" customHeight="1" x14ac:dyDescent="0.2">
      <c r="A33" s="42" t="s">
        <v>53</v>
      </c>
      <c r="B33" s="143">
        <v>1</v>
      </c>
      <c r="C33" s="143">
        <v>2</v>
      </c>
      <c r="D33" s="143">
        <v>0</v>
      </c>
      <c r="E33" s="143">
        <v>0</v>
      </c>
      <c r="F33" s="143">
        <v>0</v>
      </c>
      <c r="G33" s="143">
        <v>0</v>
      </c>
      <c r="H33" s="144">
        <v>137</v>
      </c>
      <c r="I33" s="143">
        <v>51</v>
      </c>
      <c r="J33" s="143">
        <v>99</v>
      </c>
      <c r="K33" s="143">
        <v>38</v>
      </c>
      <c r="L33" s="143">
        <v>137</v>
      </c>
    </row>
    <row r="34" spans="1:12" ht="23.25" customHeight="1" x14ac:dyDescent="0.2">
      <c r="A34" s="56" t="s">
        <v>78</v>
      </c>
      <c r="B34" s="136">
        <v>0</v>
      </c>
      <c r="C34" s="136">
        <v>0</v>
      </c>
      <c r="D34" s="136">
        <v>0</v>
      </c>
      <c r="E34" s="136">
        <v>0</v>
      </c>
      <c r="F34" s="136">
        <v>0</v>
      </c>
      <c r="G34" s="136">
        <v>0</v>
      </c>
      <c r="H34" s="137">
        <v>0</v>
      </c>
      <c r="I34" s="136">
        <v>7</v>
      </c>
      <c r="J34" s="136">
        <v>16</v>
      </c>
      <c r="K34" s="136">
        <v>0</v>
      </c>
      <c r="L34" s="136">
        <v>16</v>
      </c>
    </row>
    <row r="35" spans="1:12" ht="13.5" customHeight="1" x14ac:dyDescent="0.2">
      <c r="A35" s="56" t="s">
        <v>54</v>
      </c>
      <c r="B35" s="35"/>
      <c r="C35" s="35"/>
      <c r="D35" s="35"/>
      <c r="E35" s="35"/>
      <c r="F35" s="35"/>
      <c r="G35" s="35"/>
      <c r="H35" s="104"/>
      <c r="I35" s="35"/>
      <c r="J35" s="35"/>
      <c r="K35" s="35"/>
      <c r="L35" s="35"/>
    </row>
    <row r="36" spans="1:12" ht="33" customHeight="1" x14ac:dyDescent="0.2">
      <c r="A36" s="54" t="s">
        <v>156</v>
      </c>
      <c r="B36" s="134">
        <v>0</v>
      </c>
      <c r="C36" s="134">
        <v>0</v>
      </c>
      <c r="D36" s="134">
        <v>0</v>
      </c>
      <c r="E36" s="134">
        <v>0</v>
      </c>
      <c r="F36" s="134">
        <v>0</v>
      </c>
      <c r="G36" s="134">
        <v>0</v>
      </c>
      <c r="H36" s="135">
        <v>10</v>
      </c>
      <c r="I36" s="134">
        <v>4</v>
      </c>
      <c r="J36" s="134">
        <v>4</v>
      </c>
      <c r="K36" s="134">
        <v>6</v>
      </c>
      <c r="L36" s="134">
        <v>10</v>
      </c>
    </row>
    <row r="37" spans="1:12" ht="24.75" customHeight="1" x14ac:dyDescent="0.2">
      <c r="A37" s="179" t="s">
        <v>55</v>
      </c>
      <c r="B37" s="180">
        <f t="shared" ref="B37:L37" si="7">SUM(B7+B11+B16+B17+B25+B31+B34+B36)</f>
        <v>251</v>
      </c>
      <c r="C37" s="160">
        <f t="shared" si="7"/>
        <v>63</v>
      </c>
      <c r="D37" s="160">
        <f t="shared" si="7"/>
        <v>14682313</v>
      </c>
      <c r="E37" s="160">
        <f t="shared" si="7"/>
        <v>21062</v>
      </c>
      <c r="F37" s="160">
        <f t="shared" si="7"/>
        <v>282386</v>
      </c>
      <c r="G37" s="160">
        <f t="shared" si="7"/>
        <v>605</v>
      </c>
      <c r="H37" s="160">
        <f t="shared" si="7"/>
        <v>28588</v>
      </c>
      <c r="I37" s="160">
        <f t="shared" si="7"/>
        <v>22775</v>
      </c>
      <c r="J37" s="160">
        <f t="shared" si="7"/>
        <v>13388</v>
      </c>
      <c r="K37" s="160">
        <f t="shared" si="7"/>
        <v>11347</v>
      </c>
      <c r="L37" s="160">
        <f t="shared" si="7"/>
        <v>23652</v>
      </c>
    </row>
    <row r="38" spans="1:12" x14ac:dyDescent="0.2">
      <c r="G38" s="86"/>
      <c r="H38" s="175"/>
    </row>
    <row r="39" spans="1:12" x14ac:dyDescent="0.2">
      <c r="G39" s="86"/>
    </row>
    <row r="40" spans="1:12" x14ac:dyDescent="0.2">
      <c r="G40" s="86"/>
    </row>
    <row r="41" spans="1:12" x14ac:dyDescent="0.2">
      <c r="G41" s="86"/>
    </row>
    <row r="42" spans="1:12" x14ac:dyDescent="0.2">
      <c r="G42" s="86"/>
    </row>
    <row r="43" spans="1:12" x14ac:dyDescent="0.2">
      <c r="G43" s="86"/>
    </row>
    <row r="44" spans="1:12" x14ac:dyDescent="0.2">
      <c r="G44" s="86"/>
    </row>
    <row r="45" spans="1:12" x14ac:dyDescent="0.2">
      <c r="G45" s="86"/>
    </row>
    <row r="46" spans="1:12" x14ac:dyDescent="0.2">
      <c r="G46" s="86"/>
    </row>
    <row r="47" spans="1:12" x14ac:dyDescent="0.2">
      <c r="G47" s="86"/>
    </row>
    <row r="48" spans="1:12" x14ac:dyDescent="0.2">
      <c r="G48" s="86"/>
    </row>
    <row r="49" spans="7:7" x14ac:dyDescent="0.2">
      <c r="G49" s="86"/>
    </row>
    <row r="50" spans="7:7" x14ac:dyDescent="0.2">
      <c r="G50" s="86"/>
    </row>
    <row r="51" spans="7:7" x14ac:dyDescent="0.2">
      <c r="G51" s="86"/>
    </row>
    <row r="52" spans="7:7" x14ac:dyDescent="0.2">
      <c r="G52" s="86"/>
    </row>
    <row r="53" spans="7:7" x14ac:dyDescent="0.2">
      <c r="G53" s="86"/>
    </row>
    <row r="54" spans="7:7" x14ac:dyDescent="0.2">
      <c r="G54" s="86"/>
    </row>
  </sheetData>
  <mergeCells count="14">
    <mergeCell ref="A1:A5"/>
    <mergeCell ref="B2:B3"/>
    <mergeCell ref="C2:C3"/>
    <mergeCell ref="D2:D3"/>
    <mergeCell ref="E2:E3"/>
    <mergeCell ref="B1:G1"/>
    <mergeCell ref="F2:F3"/>
    <mergeCell ref="G2:G3"/>
    <mergeCell ref="H1:L1"/>
    <mergeCell ref="I2:I3"/>
    <mergeCell ref="J2:J3"/>
    <mergeCell ref="K2:K3"/>
    <mergeCell ref="L2:L3"/>
    <mergeCell ref="H2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zoomScaleNormal="100" workbookViewId="0">
      <selection activeCell="C8" sqref="C8"/>
    </sheetView>
  </sheetViews>
  <sheetFormatPr defaultRowHeight="12.75" x14ac:dyDescent="0.2"/>
  <cols>
    <col min="1" max="1" width="36.42578125" style="8" customWidth="1"/>
    <col min="2" max="2" width="10.28515625" style="8" customWidth="1"/>
    <col min="3" max="5" width="9" style="8" customWidth="1"/>
    <col min="6" max="6" width="13" style="8" customWidth="1"/>
    <col min="7" max="8" width="9" style="8" customWidth="1"/>
    <col min="9" max="9" width="9.5703125" style="8" customWidth="1"/>
    <col min="10" max="10" width="10.28515625" style="8" customWidth="1"/>
    <col min="11" max="11" width="9.7109375" style="8" customWidth="1"/>
    <col min="12" max="12" width="11.5703125" style="8" customWidth="1"/>
    <col min="13" max="13" width="11.140625" style="8" customWidth="1"/>
    <col min="14" max="14" width="11.7109375" style="8" customWidth="1"/>
    <col min="15" max="15" width="4.42578125" style="8" customWidth="1"/>
    <col min="16" max="16" width="10" style="8" customWidth="1"/>
    <col min="17" max="17" width="0.28515625" style="8" hidden="1" customWidth="1"/>
    <col min="18" max="19" width="9.140625" style="8" hidden="1" customWidth="1"/>
    <col min="20" max="16384" width="9.140625" style="8"/>
  </cols>
  <sheetData>
    <row r="1" spans="1:19" ht="12.75" customHeight="1" x14ac:dyDescent="0.2">
      <c r="A1" s="195" t="s">
        <v>2</v>
      </c>
      <c r="B1" s="252" t="s">
        <v>104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4"/>
      <c r="P1" s="110"/>
    </row>
    <row r="2" spans="1:19" ht="12.75" customHeight="1" x14ac:dyDescent="0.2">
      <c r="A2" s="196"/>
      <c r="B2" s="252" t="s">
        <v>103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11"/>
    </row>
    <row r="3" spans="1:19" ht="12" customHeight="1" x14ac:dyDescent="0.2">
      <c r="A3" s="196"/>
      <c r="B3" s="242" t="s">
        <v>105</v>
      </c>
      <c r="C3" s="243"/>
      <c r="D3" s="218" t="s">
        <v>107</v>
      </c>
      <c r="E3" s="218" t="s">
        <v>108</v>
      </c>
      <c r="F3" s="228" t="s">
        <v>109</v>
      </c>
      <c r="G3" s="215"/>
      <c r="H3" s="218" t="s">
        <v>110</v>
      </c>
      <c r="I3" s="218" t="s">
        <v>111</v>
      </c>
      <c r="J3" s="228" t="s">
        <v>112</v>
      </c>
      <c r="K3" s="214"/>
      <c r="L3" s="214"/>
      <c r="M3" s="215"/>
      <c r="N3" s="268" t="s">
        <v>114</v>
      </c>
      <c r="O3" s="269"/>
    </row>
    <row r="4" spans="1:19" ht="41.25" customHeight="1" x14ac:dyDescent="0.2">
      <c r="A4" s="196"/>
      <c r="B4" s="244"/>
      <c r="C4" s="245"/>
      <c r="D4" s="251"/>
      <c r="E4" s="251"/>
      <c r="F4" s="218" t="s">
        <v>25</v>
      </c>
      <c r="G4" s="220" t="s">
        <v>106</v>
      </c>
      <c r="H4" s="251"/>
      <c r="I4" s="251"/>
      <c r="J4" s="216" t="s">
        <v>25</v>
      </c>
      <c r="K4" s="232" t="s">
        <v>26</v>
      </c>
      <c r="L4" s="225" t="s">
        <v>113</v>
      </c>
      <c r="M4" s="204"/>
      <c r="N4" s="270"/>
      <c r="O4" s="271"/>
    </row>
    <row r="5" spans="1:19" ht="12.75" customHeight="1" x14ac:dyDescent="0.2">
      <c r="A5" s="196"/>
      <c r="B5" s="246" t="s">
        <v>25</v>
      </c>
      <c r="C5" s="248" t="s">
        <v>106</v>
      </c>
      <c r="D5" s="251"/>
      <c r="E5" s="251"/>
      <c r="F5" s="251"/>
      <c r="G5" s="250"/>
      <c r="H5" s="251"/>
      <c r="I5" s="251"/>
      <c r="J5" s="255"/>
      <c r="K5" s="256"/>
      <c r="L5" s="218" t="s">
        <v>60</v>
      </c>
      <c r="M5" s="220" t="s">
        <v>26</v>
      </c>
      <c r="N5" s="270"/>
      <c r="O5" s="271"/>
    </row>
    <row r="6" spans="1:19" ht="75" customHeight="1" x14ac:dyDescent="0.2">
      <c r="A6" s="197"/>
      <c r="B6" s="247"/>
      <c r="C6" s="249"/>
      <c r="D6" s="201"/>
      <c r="E6" s="201"/>
      <c r="F6" s="201"/>
      <c r="G6" s="221"/>
      <c r="H6" s="201"/>
      <c r="I6" s="201"/>
      <c r="J6" s="211"/>
      <c r="K6" s="233"/>
      <c r="L6" s="219"/>
      <c r="M6" s="221"/>
      <c r="N6" s="272"/>
      <c r="O6" s="273"/>
    </row>
    <row r="7" spans="1:19" x14ac:dyDescent="0.2">
      <c r="A7" s="87" t="s">
        <v>102</v>
      </c>
      <c r="B7" s="12">
        <v>63</v>
      </c>
      <c r="C7" s="87">
        <v>64</v>
      </c>
      <c r="D7" s="108">
        <v>65</v>
      </c>
      <c r="E7" s="108">
        <v>66</v>
      </c>
      <c r="F7" s="12">
        <v>67</v>
      </c>
      <c r="G7" s="12">
        <v>68</v>
      </c>
      <c r="H7" s="12">
        <v>69</v>
      </c>
      <c r="I7" s="12">
        <v>70</v>
      </c>
      <c r="J7" s="12">
        <v>71</v>
      </c>
      <c r="K7" s="12">
        <v>72</v>
      </c>
      <c r="L7" s="14">
        <v>73</v>
      </c>
      <c r="M7" s="14">
        <v>74</v>
      </c>
      <c r="N7" s="240">
        <v>75</v>
      </c>
      <c r="O7" s="241"/>
      <c r="P7" s="90"/>
    </row>
    <row r="8" spans="1:19" ht="29.25" customHeight="1" x14ac:dyDescent="0.2">
      <c r="A8" s="20" t="s">
        <v>44</v>
      </c>
      <c r="B8" s="157">
        <f t="shared" ref="B8:M8" si="0">SUM(B9:B11)</f>
        <v>833254</v>
      </c>
      <c r="C8" s="177">
        <f t="shared" si="0"/>
        <v>356681</v>
      </c>
      <c r="D8" s="157">
        <f t="shared" si="0"/>
        <v>92768</v>
      </c>
      <c r="E8" s="157">
        <f t="shared" si="0"/>
        <v>72921</v>
      </c>
      <c r="F8" s="157">
        <f t="shared" si="0"/>
        <v>8191686</v>
      </c>
      <c r="G8" s="157">
        <f t="shared" si="0"/>
        <v>4502997</v>
      </c>
      <c r="H8" s="157">
        <f t="shared" si="0"/>
        <v>405201</v>
      </c>
      <c r="I8" s="157">
        <f t="shared" si="0"/>
        <v>1068347</v>
      </c>
      <c r="J8" s="157">
        <f t="shared" si="0"/>
        <v>15669991</v>
      </c>
      <c r="K8" s="157">
        <f t="shared" si="0"/>
        <v>10870892</v>
      </c>
      <c r="L8" s="157">
        <f t="shared" si="0"/>
        <v>8274034</v>
      </c>
      <c r="M8" s="157">
        <f t="shared" si="0"/>
        <v>6420215</v>
      </c>
      <c r="N8" s="236">
        <f t="shared" ref="N8:O8" si="1">SUM(N9:N11)</f>
        <v>76</v>
      </c>
      <c r="O8" s="237">
        <f t="shared" si="1"/>
        <v>0</v>
      </c>
      <c r="P8" s="90"/>
      <c r="S8" s="5"/>
    </row>
    <row r="9" spans="1:19" x14ac:dyDescent="0.2">
      <c r="A9" s="5" t="s">
        <v>36</v>
      </c>
      <c r="B9" s="19">
        <v>814271</v>
      </c>
      <c r="C9" s="19">
        <v>346387</v>
      </c>
      <c r="D9" s="19">
        <v>69123</v>
      </c>
      <c r="E9" s="19">
        <v>66621</v>
      </c>
      <c r="F9" s="19">
        <v>7977623</v>
      </c>
      <c r="G9" s="19">
        <v>4388572</v>
      </c>
      <c r="H9" s="19">
        <v>323295</v>
      </c>
      <c r="I9" s="19">
        <v>902195</v>
      </c>
      <c r="J9" s="19">
        <v>14905861</v>
      </c>
      <c r="K9" s="19">
        <v>10380867</v>
      </c>
      <c r="L9" s="19">
        <v>7915863</v>
      </c>
      <c r="M9" s="19">
        <v>6178501</v>
      </c>
      <c r="N9" s="238">
        <v>0</v>
      </c>
      <c r="O9" s="239"/>
      <c r="P9" s="90"/>
    </row>
    <row r="10" spans="1:19" ht="16.5" customHeight="1" x14ac:dyDescent="0.2">
      <c r="A10" s="5" t="s">
        <v>37</v>
      </c>
      <c r="B10" s="19">
        <v>6993</v>
      </c>
      <c r="C10" s="19">
        <v>0</v>
      </c>
      <c r="D10" s="19">
        <v>14768</v>
      </c>
      <c r="E10" s="19">
        <v>0</v>
      </c>
      <c r="F10" s="19">
        <v>78807</v>
      </c>
      <c r="G10" s="19">
        <v>0</v>
      </c>
      <c r="H10" s="19">
        <v>66867</v>
      </c>
      <c r="I10" s="19">
        <v>159137</v>
      </c>
      <c r="J10" s="19">
        <v>342119</v>
      </c>
      <c r="K10" s="19">
        <v>205320</v>
      </c>
      <c r="L10" s="19">
        <v>0</v>
      </c>
      <c r="M10" s="19">
        <v>0</v>
      </c>
      <c r="N10" s="238">
        <v>76</v>
      </c>
      <c r="O10" s="239"/>
      <c r="P10" s="90"/>
    </row>
    <row r="11" spans="1:19" ht="24" x14ac:dyDescent="0.2">
      <c r="A11" s="5" t="s">
        <v>38</v>
      </c>
      <c r="B11" s="19">
        <v>11990</v>
      </c>
      <c r="C11" s="19">
        <v>10294</v>
      </c>
      <c r="D11" s="19">
        <v>8877</v>
      </c>
      <c r="E11" s="19">
        <v>6300</v>
      </c>
      <c r="F11" s="19">
        <v>135256</v>
      </c>
      <c r="G11" s="19">
        <v>114425</v>
      </c>
      <c r="H11" s="19">
        <v>15039</v>
      </c>
      <c r="I11" s="19">
        <v>7015</v>
      </c>
      <c r="J11" s="19">
        <v>422011</v>
      </c>
      <c r="K11" s="19">
        <v>284705</v>
      </c>
      <c r="L11" s="19">
        <v>358171</v>
      </c>
      <c r="M11" s="19">
        <v>241714</v>
      </c>
      <c r="N11" s="238">
        <v>0</v>
      </c>
      <c r="O11" s="239"/>
      <c r="P11" s="90"/>
    </row>
    <row r="12" spans="1:19" ht="25.5" customHeight="1" x14ac:dyDescent="0.2">
      <c r="A12" s="20" t="s">
        <v>66</v>
      </c>
      <c r="B12" s="157">
        <f t="shared" ref="B12:M12" si="2">SUM(B13:B16)</f>
        <v>490699</v>
      </c>
      <c r="C12" s="157">
        <f t="shared" si="2"/>
        <v>277191</v>
      </c>
      <c r="D12" s="157">
        <f t="shared" si="2"/>
        <v>189077</v>
      </c>
      <c r="E12" s="157">
        <f t="shared" si="2"/>
        <v>12793</v>
      </c>
      <c r="F12" s="157">
        <f t="shared" si="2"/>
        <v>6871588</v>
      </c>
      <c r="G12" s="157">
        <f t="shared" si="2"/>
        <v>3523034</v>
      </c>
      <c r="H12" s="157">
        <f t="shared" si="2"/>
        <v>1048379</v>
      </c>
      <c r="I12" s="157">
        <f t="shared" si="2"/>
        <v>126323</v>
      </c>
      <c r="J12" s="157">
        <f t="shared" si="2"/>
        <v>12779352</v>
      </c>
      <c r="K12" s="157">
        <f t="shared" si="2"/>
        <v>9908140</v>
      </c>
      <c r="L12" s="157">
        <f t="shared" si="2"/>
        <v>5950179</v>
      </c>
      <c r="M12" s="157">
        <f t="shared" si="2"/>
        <v>5112979</v>
      </c>
      <c r="N12" s="236">
        <f t="shared" ref="N12:O12" si="3">SUM(N13:N16)</f>
        <v>12840</v>
      </c>
      <c r="O12" s="237">
        <f t="shared" si="3"/>
        <v>0</v>
      </c>
      <c r="P12" s="112"/>
      <c r="Q12" s="95">
        <f>Q13+Q14+R16</f>
        <v>0</v>
      </c>
      <c r="R12" s="49"/>
    </row>
    <row r="13" spans="1:19" ht="12.75" customHeight="1" x14ac:dyDescent="0.2">
      <c r="A13" s="40" t="s">
        <v>67</v>
      </c>
      <c r="B13" s="19">
        <v>85413</v>
      </c>
      <c r="C13" s="19">
        <v>0</v>
      </c>
      <c r="D13" s="19">
        <v>188804</v>
      </c>
      <c r="E13" s="19">
        <v>12678</v>
      </c>
      <c r="F13" s="19">
        <v>1760913</v>
      </c>
      <c r="G13" s="19">
        <v>0</v>
      </c>
      <c r="H13" s="19">
        <v>1043279</v>
      </c>
      <c r="I13" s="19">
        <v>126184</v>
      </c>
      <c r="J13" s="19">
        <v>3257196</v>
      </c>
      <c r="K13" s="19">
        <v>2263312</v>
      </c>
      <c r="L13" s="19">
        <v>0</v>
      </c>
      <c r="M13" s="19">
        <v>0</v>
      </c>
      <c r="N13" s="238">
        <v>11728</v>
      </c>
      <c r="O13" s="239"/>
    </row>
    <row r="14" spans="1:19" ht="24.75" customHeight="1" x14ac:dyDescent="0.2">
      <c r="A14" s="40" t="s">
        <v>72</v>
      </c>
      <c r="B14" s="19">
        <v>36087</v>
      </c>
      <c r="C14" s="19">
        <v>585</v>
      </c>
      <c r="D14" s="19">
        <v>0</v>
      </c>
      <c r="E14" s="19">
        <v>0</v>
      </c>
      <c r="F14" s="19">
        <v>796412</v>
      </c>
      <c r="G14" s="19">
        <v>3096</v>
      </c>
      <c r="H14" s="19">
        <v>0</v>
      </c>
      <c r="I14" s="19">
        <v>0</v>
      </c>
      <c r="J14" s="19">
        <v>1605154</v>
      </c>
      <c r="K14" s="19">
        <v>1098818</v>
      </c>
      <c r="L14" s="19">
        <v>5262</v>
      </c>
      <c r="M14" s="19">
        <v>3691</v>
      </c>
      <c r="N14" s="238">
        <v>1100</v>
      </c>
      <c r="O14" s="239"/>
    </row>
    <row r="15" spans="1:19" ht="24.75" customHeight="1" x14ac:dyDescent="0.2">
      <c r="A15" s="40" t="s">
        <v>73</v>
      </c>
      <c r="B15" s="19">
        <v>15090</v>
      </c>
      <c r="C15" s="19">
        <v>2169</v>
      </c>
      <c r="D15" s="19">
        <v>0</v>
      </c>
      <c r="E15" s="19">
        <v>0</v>
      </c>
      <c r="F15" s="19">
        <v>83684</v>
      </c>
      <c r="G15" s="19">
        <v>5291</v>
      </c>
      <c r="H15" s="19">
        <v>0</v>
      </c>
      <c r="I15" s="19">
        <v>0</v>
      </c>
      <c r="J15" s="19">
        <v>137197</v>
      </c>
      <c r="K15" s="19">
        <v>104128</v>
      </c>
      <c r="L15" s="19">
        <v>7745</v>
      </c>
      <c r="M15" s="19">
        <v>5655</v>
      </c>
      <c r="N15" s="238">
        <v>0</v>
      </c>
      <c r="O15" s="239"/>
    </row>
    <row r="16" spans="1:19" ht="24" x14ac:dyDescent="0.2">
      <c r="A16" s="40" t="s">
        <v>74</v>
      </c>
      <c r="B16" s="19">
        <v>354109</v>
      </c>
      <c r="C16" s="19">
        <v>274437</v>
      </c>
      <c r="D16" s="19">
        <v>273</v>
      </c>
      <c r="E16" s="19">
        <v>115</v>
      </c>
      <c r="F16" s="19">
        <v>4230579</v>
      </c>
      <c r="G16" s="138">
        <v>3514647</v>
      </c>
      <c r="H16" s="23">
        <v>5100</v>
      </c>
      <c r="I16" s="19">
        <v>139</v>
      </c>
      <c r="J16" s="23">
        <v>7779805</v>
      </c>
      <c r="K16" s="19">
        <v>6441882</v>
      </c>
      <c r="L16" s="19">
        <v>5937172</v>
      </c>
      <c r="M16" s="19">
        <v>5103633</v>
      </c>
      <c r="N16" s="238">
        <v>12</v>
      </c>
      <c r="O16" s="239"/>
    </row>
    <row r="17" spans="1:17 16384:16384" ht="36" x14ac:dyDescent="0.2">
      <c r="A17" s="91" t="s">
        <v>75</v>
      </c>
      <c r="B17" s="157">
        <v>1550</v>
      </c>
      <c r="C17" s="157">
        <v>0</v>
      </c>
      <c r="D17" s="157">
        <v>7149</v>
      </c>
      <c r="E17" s="157">
        <v>0</v>
      </c>
      <c r="F17" s="157">
        <v>25479</v>
      </c>
      <c r="G17" s="157">
        <v>0</v>
      </c>
      <c r="H17" s="157">
        <v>9354</v>
      </c>
      <c r="I17" s="157">
        <v>0</v>
      </c>
      <c r="J17" s="157">
        <v>89559</v>
      </c>
      <c r="K17" s="157">
        <v>28376</v>
      </c>
      <c r="L17" s="157">
        <v>0</v>
      </c>
      <c r="M17" s="157">
        <v>0</v>
      </c>
      <c r="N17" s="236">
        <v>0</v>
      </c>
      <c r="O17" s="237"/>
    </row>
    <row r="18" spans="1:17 16384:16384" ht="19.5" customHeight="1" x14ac:dyDescent="0.2">
      <c r="A18" s="20" t="s">
        <v>68</v>
      </c>
      <c r="B18" s="157">
        <f t="shared" ref="B18:M18" si="4">SUM(B22:B25)</f>
        <v>6005</v>
      </c>
      <c r="C18" s="157">
        <f t="shared" si="4"/>
        <v>0</v>
      </c>
      <c r="D18" s="157">
        <f t="shared" si="4"/>
        <v>0</v>
      </c>
      <c r="E18" s="157">
        <f t="shared" si="4"/>
        <v>2020</v>
      </c>
      <c r="F18" s="157">
        <f t="shared" si="4"/>
        <v>27753</v>
      </c>
      <c r="G18" s="157">
        <f t="shared" si="4"/>
        <v>0</v>
      </c>
      <c r="H18" s="157">
        <f t="shared" si="4"/>
        <v>0</v>
      </c>
      <c r="I18" s="157">
        <f t="shared" si="4"/>
        <v>0</v>
      </c>
      <c r="J18" s="157">
        <f t="shared" si="4"/>
        <v>66802</v>
      </c>
      <c r="K18" s="157">
        <f t="shared" si="4"/>
        <v>45532</v>
      </c>
      <c r="L18" s="157">
        <f t="shared" si="4"/>
        <v>0</v>
      </c>
      <c r="M18" s="157">
        <f t="shared" si="4"/>
        <v>0</v>
      </c>
      <c r="N18" s="236">
        <f t="shared" ref="N18:O18" si="5">SUM(N22:N25)</f>
        <v>0</v>
      </c>
      <c r="O18" s="237">
        <f t="shared" si="5"/>
        <v>0</v>
      </c>
    </row>
    <row r="19" spans="1:17 16384:16384" x14ac:dyDescent="0.2">
      <c r="A19" s="37" t="s">
        <v>46</v>
      </c>
      <c r="B19" s="41">
        <f t="shared" ref="B19:M19" si="6">SUM(B20:B25)</f>
        <v>21948</v>
      </c>
      <c r="C19" s="41">
        <f t="shared" si="6"/>
        <v>0</v>
      </c>
      <c r="D19" s="41">
        <f t="shared" si="6"/>
        <v>35539</v>
      </c>
      <c r="E19" s="41">
        <f t="shared" si="6"/>
        <v>2020</v>
      </c>
      <c r="F19" s="41">
        <f t="shared" si="6"/>
        <v>380061</v>
      </c>
      <c r="G19" s="41">
        <f t="shared" si="6"/>
        <v>0</v>
      </c>
      <c r="H19" s="41">
        <f t="shared" si="6"/>
        <v>52420</v>
      </c>
      <c r="I19" s="41">
        <f t="shared" si="6"/>
        <v>0</v>
      </c>
      <c r="J19" s="41">
        <f t="shared" si="6"/>
        <v>757260</v>
      </c>
      <c r="K19" s="41">
        <f t="shared" si="6"/>
        <v>566353</v>
      </c>
      <c r="L19" s="41">
        <f t="shared" si="6"/>
        <v>0</v>
      </c>
      <c r="M19" s="41">
        <f t="shared" si="6"/>
        <v>0</v>
      </c>
      <c r="N19" s="259">
        <f t="shared" ref="N19:O19" si="7">SUM(N20:N25)</f>
        <v>1224</v>
      </c>
      <c r="O19" s="260">
        <f t="shared" si="7"/>
        <v>0</v>
      </c>
      <c r="P19" s="114"/>
      <c r="Q19" s="113">
        <f t="shared" ref="Q19" si="8">Q20+Q21+Q22+Q23+Q24+Q25</f>
        <v>0</v>
      </c>
    </row>
    <row r="20" spans="1:17 16384:16384" ht="36" x14ac:dyDescent="0.2">
      <c r="A20" s="42" t="s">
        <v>47</v>
      </c>
      <c r="B20" s="70">
        <v>11041</v>
      </c>
      <c r="C20" s="70">
        <v>0</v>
      </c>
      <c r="D20" s="70">
        <v>35539</v>
      </c>
      <c r="E20" s="70">
        <v>0</v>
      </c>
      <c r="F20" s="68">
        <v>303171</v>
      </c>
      <c r="G20" s="68">
        <v>0</v>
      </c>
      <c r="H20" s="68">
        <v>52420</v>
      </c>
      <c r="I20" s="68">
        <v>0</v>
      </c>
      <c r="J20" s="68">
        <v>582224</v>
      </c>
      <c r="K20" s="68">
        <v>425906</v>
      </c>
      <c r="L20" s="68">
        <v>0</v>
      </c>
      <c r="M20" s="19">
        <v>0</v>
      </c>
      <c r="N20" s="261">
        <v>124</v>
      </c>
      <c r="O20" s="262"/>
      <c r="P20" s="115"/>
    </row>
    <row r="21" spans="1:17 16384:16384" x14ac:dyDescent="0.2">
      <c r="A21" s="132" t="s">
        <v>48</v>
      </c>
      <c r="B21" s="72">
        <v>4902</v>
      </c>
      <c r="C21" s="72">
        <v>0</v>
      </c>
      <c r="D21" s="72">
        <v>0</v>
      </c>
      <c r="E21" s="72">
        <v>0</v>
      </c>
      <c r="F21" s="33">
        <v>49137</v>
      </c>
      <c r="G21" s="33">
        <v>0</v>
      </c>
      <c r="H21" s="33">
        <v>0</v>
      </c>
      <c r="I21" s="33">
        <v>0</v>
      </c>
      <c r="J21" s="33">
        <v>108234</v>
      </c>
      <c r="K21" s="33">
        <v>94915</v>
      </c>
      <c r="L21" s="33">
        <v>0</v>
      </c>
      <c r="M21" s="33">
        <v>0</v>
      </c>
      <c r="N21" s="263">
        <v>1100</v>
      </c>
      <c r="O21" s="264"/>
      <c r="P21" s="118"/>
    </row>
    <row r="22" spans="1:17 16384:16384" ht="36" x14ac:dyDescent="0.2">
      <c r="A22" s="42" t="s">
        <v>49</v>
      </c>
      <c r="B22" s="80">
        <v>950</v>
      </c>
      <c r="C22" s="72">
        <v>0</v>
      </c>
      <c r="D22" s="72">
        <v>0</v>
      </c>
      <c r="E22" s="72">
        <v>2020</v>
      </c>
      <c r="F22" s="68">
        <v>0</v>
      </c>
      <c r="G22" s="68">
        <v>0</v>
      </c>
      <c r="H22" s="68">
        <v>0</v>
      </c>
      <c r="I22" s="68">
        <v>0</v>
      </c>
      <c r="J22" s="68">
        <v>2020</v>
      </c>
      <c r="K22" s="68">
        <v>2016</v>
      </c>
      <c r="L22" s="68">
        <v>0</v>
      </c>
      <c r="M22" s="68">
        <v>0</v>
      </c>
      <c r="N22" s="265">
        <v>0</v>
      </c>
      <c r="O22" s="266"/>
      <c r="P22" s="153"/>
    </row>
    <row r="23" spans="1:17 16384:16384" ht="24" x14ac:dyDescent="0.2">
      <c r="A23" s="44" t="s">
        <v>69</v>
      </c>
      <c r="B23" s="72">
        <v>1141</v>
      </c>
      <c r="C23" s="72">
        <v>0</v>
      </c>
      <c r="D23" s="72">
        <v>0</v>
      </c>
      <c r="E23" s="72">
        <v>0</v>
      </c>
      <c r="F23" s="46">
        <v>9715</v>
      </c>
      <c r="G23" s="46">
        <v>0</v>
      </c>
      <c r="H23" s="46">
        <v>0</v>
      </c>
      <c r="I23" s="46">
        <v>0</v>
      </c>
      <c r="J23" s="46">
        <v>16579</v>
      </c>
      <c r="K23" s="46">
        <v>12401</v>
      </c>
      <c r="L23" s="46">
        <v>0</v>
      </c>
      <c r="M23" s="46">
        <v>0</v>
      </c>
      <c r="N23" s="274">
        <v>0</v>
      </c>
      <c r="O23" s="275"/>
      <c r="P23" s="116"/>
    </row>
    <row r="24" spans="1:17 16384:16384" ht="24" x14ac:dyDescent="0.2">
      <c r="A24" s="42" t="s">
        <v>50</v>
      </c>
      <c r="B24" s="72">
        <v>1621</v>
      </c>
      <c r="C24" s="72">
        <v>0</v>
      </c>
      <c r="D24" s="72">
        <v>0</v>
      </c>
      <c r="E24" s="72">
        <v>0</v>
      </c>
      <c r="F24" s="74">
        <v>6205</v>
      </c>
      <c r="G24" s="74">
        <v>0</v>
      </c>
      <c r="H24" s="74">
        <v>0</v>
      </c>
      <c r="I24" s="74">
        <v>0</v>
      </c>
      <c r="J24" s="74">
        <v>29715</v>
      </c>
      <c r="K24" s="74">
        <v>19520</v>
      </c>
      <c r="L24" s="74">
        <v>0</v>
      </c>
      <c r="M24" s="74">
        <v>0</v>
      </c>
      <c r="N24" s="277">
        <v>0</v>
      </c>
      <c r="O24" s="278"/>
      <c r="P24" s="117"/>
    </row>
    <row r="25" spans="1:17 16384:16384" x14ac:dyDescent="0.2">
      <c r="A25" s="42" t="s">
        <v>51</v>
      </c>
      <c r="B25" s="77">
        <v>2293</v>
      </c>
      <c r="C25" s="77">
        <v>0</v>
      </c>
      <c r="D25" s="77">
        <v>0</v>
      </c>
      <c r="E25" s="77">
        <v>0</v>
      </c>
      <c r="F25" s="46">
        <v>11833</v>
      </c>
      <c r="G25" s="46">
        <v>0</v>
      </c>
      <c r="H25" s="46">
        <v>0</v>
      </c>
      <c r="I25" s="46">
        <v>0</v>
      </c>
      <c r="J25" s="46">
        <v>18488</v>
      </c>
      <c r="K25" s="46">
        <v>11595</v>
      </c>
      <c r="L25" s="46">
        <v>0</v>
      </c>
      <c r="M25" s="46">
        <v>0</v>
      </c>
      <c r="N25" s="274">
        <v>0</v>
      </c>
      <c r="O25" s="275"/>
      <c r="P25" s="116"/>
    </row>
    <row r="26" spans="1:17 16384:16384" x14ac:dyDescent="0.2">
      <c r="A26" s="93" t="s">
        <v>57</v>
      </c>
      <c r="B26" s="157">
        <f t="shared" ref="B26:M26" si="9">SUM(B30)</f>
        <v>368</v>
      </c>
      <c r="C26" s="157">
        <f t="shared" si="9"/>
        <v>0</v>
      </c>
      <c r="D26" s="157">
        <f t="shared" si="9"/>
        <v>0</v>
      </c>
      <c r="E26" s="157">
        <f t="shared" si="9"/>
        <v>0</v>
      </c>
      <c r="F26" s="157">
        <f t="shared" si="9"/>
        <v>3827</v>
      </c>
      <c r="G26" s="157">
        <f t="shared" si="9"/>
        <v>0</v>
      </c>
      <c r="H26" s="157">
        <f t="shared" si="9"/>
        <v>0</v>
      </c>
      <c r="I26" s="157">
        <f t="shared" si="9"/>
        <v>0</v>
      </c>
      <c r="J26" s="157">
        <f t="shared" si="9"/>
        <v>9095</v>
      </c>
      <c r="K26" s="157">
        <f t="shared" si="9"/>
        <v>4319</v>
      </c>
      <c r="L26" s="157">
        <f t="shared" si="9"/>
        <v>0</v>
      </c>
      <c r="M26" s="157">
        <f t="shared" si="9"/>
        <v>0</v>
      </c>
      <c r="N26" s="279">
        <f t="shared" ref="N26:O26" si="10">SUM(N30)</f>
        <v>0</v>
      </c>
      <c r="O26" s="280">
        <f t="shared" si="10"/>
        <v>0</v>
      </c>
      <c r="P26" s="90"/>
    </row>
    <row r="27" spans="1:17 16384:16384" ht="24" x14ac:dyDescent="0.2">
      <c r="A27" s="37" t="s">
        <v>56</v>
      </c>
      <c r="B27" s="41">
        <f t="shared" ref="B27:M27" si="11">SUM(B28:B30)</f>
        <v>8687</v>
      </c>
      <c r="C27" s="41">
        <f t="shared" si="11"/>
        <v>0</v>
      </c>
      <c r="D27" s="41">
        <f t="shared" si="11"/>
        <v>4867</v>
      </c>
      <c r="E27" s="41">
        <f t="shared" si="11"/>
        <v>0</v>
      </c>
      <c r="F27" s="41">
        <f t="shared" si="11"/>
        <v>164407</v>
      </c>
      <c r="G27" s="41">
        <f t="shared" si="11"/>
        <v>0</v>
      </c>
      <c r="H27" s="41">
        <f t="shared" si="11"/>
        <v>8243</v>
      </c>
      <c r="I27" s="41">
        <f t="shared" si="11"/>
        <v>0</v>
      </c>
      <c r="J27" s="41">
        <f t="shared" si="11"/>
        <v>317720</v>
      </c>
      <c r="K27" s="41">
        <f t="shared" si="11"/>
        <v>218584</v>
      </c>
      <c r="L27" s="41">
        <f t="shared" si="11"/>
        <v>0</v>
      </c>
      <c r="M27" s="41">
        <f t="shared" si="11"/>
        <v>0</v>
      </c>
      <c r="N27" s="257">
        <f t="shared" ref="N27:O27" si="12">SUM(N28:N30)</f>
        <v>184</v>
      </c>
      <c r="O27" s="258">
        <f t="shared" si="12"/>
        <v>0</v>
      </c>
      <c r="XFD27" s="158"/>
    </row>
    <row r="28" spans="1:17 16384:16384" ht="25.5" customHeight="1" x14ac:dyDescent="0.2">
      <c r="A28" s="40" t="s">
        <v>76</v>
      </c>
      <c r="B28" s="19">
        <v>3765</v>
      </c>
      <c r="C28" s="19">
        <v>0</v>
      </c>
      <c r="D28" s="19">
        <v>4867</v>
      </c>
      <c r="E28" s="19">
        <v>0</v>
      </c>
      <c r="F28" s="19">
        <v>45218</v>
      </c>
      <c r="G28" s="19">
        <v>0</v>
      </c>
      <c r="H28" s="19">
        <v>8243</v>
      </c>
      <c r="I28" s="19">
        <v>0</v>
      </c>
      <c r="J28" s="19">
        <v>113694</v>
      </c>
      <c r="K28" s="19">
        <v>90368</v>
      </c>
      <c r="L28" s="19">
        <v>0</v>
      </c>
      <c r="M28" s="19">
        <v>0</v>
      </c>
      <c r="N28" s="238">
        <v>184</v>
      </c>
      <c r="O28" s="239"/>
    </row>
    <row r="29" spans="1:17 16384:16384" ht="27" customHeight="1" x14ac:dyDescent="0.2">
      <c r="A29" s="40" t="s">
        <v>70</v>
      </c>
      <c r="B29" s="19">
        <v>4554</v>
      </c>
      <c r="C29" s="19">
        <v>0</v>
      </c>
      <c r="D29" s="19">
        <v>0</v>
      </c>
      <c r="E29" s="19">
        <v>0</v>
      </c>
      <c r="F29" s="19">
        <v>115362</v>
      </c>
      <c r="G29" s="19">
        <v>0</v>
      </c>
      <c r="H29" s="19">
        <v>0</v>
      </c>
      <c r="I29" s="19">
        <v>0</v>
      </c>
      <c r="J29" s="19">
        <v>194931</v>
      </c>
      <c r="K29" s="19">
        <v>123897</v>
      </c>
      <c r="L29" s="19">
        <v>0</v>
      </c>
      <c r="M29" s="19">
        <v>0</v>
      </c>
      <c r="N29" s="238">
        <v>0</v>
      </c>
      <c r="O29" s="239"/>
      <c r="P29" s="90"/>
    </row>
    <row r="30" spans="1:17 16384:16384" ht="24" x14ac:dyDescent="0.2">
      <c r="A30" s="40" t="s">
        <v>71</v>
      </c>
      <c r="B30" s="19">
        <v>368</v>
      </c>
      <c r="C30" s="19">
        <v>0</v>
      </c>
      <c r="D30" s="19">
        <v>0</v>
      </c>
      <c r="E30" s="19">
        <v>0</v>
      </c>
      <c r="F30" s="19">
        <v>3827</v>
      </c>
      <c r="G30" s="19">
        <v>0</v>
      </c>
      <c r="H30" s="19">
        <v>0</v>
      </c>
      <c r="I30" s="19">
        <v>0</v>
      </c>
      <c r="J30" s="19">
        <v>9095</v>
      </c>
      <c r="K30" s="19">
        <v>4319</v>
      </c>
      <c r="L30" s="19">
        <v>0</v>
      </c>
      <c r="M30" s="19">
        <v>0</v>
      </c>
      <c r="N30" s="238">
        <v>0</v>
      </c>
      <c r="O30" s="239"/>
      <c r="P30" s="90"/>
    </row>
    <row r="31" spans="1:17 16384:16384" x14ac:dyDescent="0.2">
      <c r="A31" s="20" t="s">
        <v>52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36"/>
      <c r="O31" s="237"/>
      <c r="P31" s="90"/>
    </row>
    <row r="32" spans="1:17 16384:16384" x14ac:dyDescent="0.2">
      <c r="A32" s="20" t="s">
        <v>58</v>
      </c>
      <c r="B32" s="157">
        <f t="shared" ref="B32:M32" si="13">SUM(B33:B34)</f>
        <v>6361</v>
      </c>
      <c r="C32" s="157">
        <f t="shared" si="13"/>
        <v>90</v>
      </c>
      <c r="D32" s="157">
        <f t="shared" si="13"/>
        <v>1660</v>
      </c>
      <c r="E32" s="157">
        <f t="shared" si="13"/>
        <v>0</v>
      </c>
      <c r="F32" s="157">
        <f t="shared" si="13"/>
        <v>31391</v>
      </c>
      <c r="G32" s="157">
        <f t="shared" si="13"/>
        <v>0</v>
      </c>
      <c r="H32" s="157">
        <f t="shared" si="13"/>
        <v>0</v>
      </c>
      <c r="I32" s="157">
        <f t="shared" si="13"/>
        <v>0</v>
      </c>
      <c r="J32" s="157">
        <f t="shared" si="13"/>
        <v>585954</v>
      </c>
      <c r="K32" s="157">
        <f t="shared" si="13"/>
        <v>13665</v>
      </c>
      <c r="L32" s="157">
        <f t="shared" si="13"/>
        <v>1600</v>
      </c>
      <c r="M32" s="157">
        <f t="shared" si="13"/>
        <v>1020</v>
      </c>
      <c r="N32" s="236">
        <f t="shared" ref="N32:O32" si="14">SUM(N33:N34)</f>
        <v>0</v>
      </c>
      <c r="O32" s="237">
        <f t="shared" si="14"/>
        <v>0</v>
      </c>
      <c r="P32" s="90"/>
    </row>
    <row r="33" spans="1:16" ht="29.25" customHeight="1" x14ac:dyDescent="0.2">
      <c r="A33" s="44" t="s">
        <v>77</v>
      </c>
      <c r="B33" s="46">
        <v>2328</v>
      </c>
      <c r="C33" s="46">
        <v>0</v>
      </c>
      <c r="D33" s="46">
        <v>1660</v>
      </c>
      <c r="E33" s="46">
        <v>0</v>
      </c>
      <c r="F33" s="46">
        <v>10309</v>
      </c>
      <c r="G33" s="46">
        <v>0</v>
      </c>
      <c r="H33" s="46">
        <v>0</v>
      </c>
      <c r="I33" s="46">
        <v>0</v>
      </c>
      <c r="J33" s="46">
        <v>515860</v>
      </c>
      <c r="K33" s="46">
        <v>2969</v>
      </c>
      <c r="L33" s="46">
        <v>0</v>
      </c>
      <c r="M33" s="46">
        <v>0</v>
      </c>
      <c r="N33" s="274">
        <v>0</v>
      </c>
      <c r="O33" s="275"/>
      <c r="P33" s="119"/>
    </row>
    <row r="34" spans="1:16" x14ac:dyDescent="0.2">
      <c r="A34" s="42" t="s">
        <v>53</v>
      </c>
      <c r="B34" s="46">
        <v>4033</v>
      </c>
      <c r="C34" s="46">
        <v>90</v>
      </c>
      <c r="D34" s="46">
        <v>0</v>
      </c>
      <c r="E34" s="46">
        <v>0</v>
      </c>
      <c r="F34" s="46">
        <v>21082</v>
      </c>
      <c r="G34" s="46">
        <v>0</v>
      </c>
      <c r="H34" s="46">
        <v>0</v>
      </c>
      <c r="I34" s="46">
        <v>0</v>
      </c>
      <c r="J34" s="46">
        <v>70094</v>
      </c>
      <c r="K34" s="46">
        <v>10696</v>
      </c>
      <c r="L34" s="46">
        <v>1600</v>
      </c>
      <c r="M34" s="46">
        <v>1020</v>
      </c>
      <c r="N34" s="274">
        <v>0</v>
      </c>
      <c r="O34" s="275"/>
    </row>
    <row r="35" spans="1:16" ht="15.75" customHeight="1" x14ac:dyDescent="0.2">
      <c r="A35" s="56" t="s">
        <v>78</v>
      </c>
      <c r="B35" s="157">
        <v>1346</v>
      </c>
      <c r="C35" s="157">
        <v>0</v>
      </c>
      <c r="D35" s="157">
        <v>0</v>
      </c>
      <c r="E35" s="157">
        <v>0</v>
      </c>
      <c r="F35" s="157">
        <v>1493</v>
      </c>
      <c r="G35" s="157">
        <v>0</v>
      </c>
      <c r="H35" s="157">
        <v>0</v>
      </c>
      <c r="I35" s="157">
        <v>0</v>
      </c>
      <c r="J35" s="157">
        <v>5500</v>
      </c>
      <c r="K35" s="157">
        <v>5200</v>
      </c>
      <c r="L35" s="157">
        <v>0</v>
      </c>
      <c r="M35" s="157">
        <v>0</v>
      </c>
      <c r="N35" s="236">
        <v>0</v>
      </c>
      <c r="O35" s="237"/>
      <c r="P35" s="90"/>
    </row>
    <row r="36" spans="1:16" x14ac:dyDescent="0.2">
      <c r="A36" s="56" t="s">
        <v>54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38"/>
      <c r="O36" s="239"/>
    </row>
    <row r="37" spans="1:16" ht="36.75" thickBot="1" x14ac:dyDescent="0.25">
      <c r="A37" s="54" t="s">
        <v>156</v>
      </c>
      <c r="B37" s="157">
        <v>1376</v>
      </c>
      <c r="C37" s="157">
        <v>0</v>
      </c>
      <c r="D37" s="157">
        <v>0</v>
      </c>
      <c r="E37" s="157">
        <v>0</v>
      </c>
      <c r="F37" s="157">
        <v>3473</v>
      </c>
      <c r="G37" s="157">
        <v>0</v>
      </c>
      <c r="H37" s="157">
        <v>0</v>
      </c>
      <c r="I37" s="157">
        <v>0</v>
      </c>
      <c r="J37" s="157">
        <v>21213</v>
      </c>
      <c r="K37" s="157">
        <v>7431</v>
      </c>
      <c r="L37" s="157">
        <v>0</v>
      </c>
      <c r="M37" s="157">
        <v>0</v>
      </c>
      <c r="N37" s="276">
        <v>0</v>
      </c>
      <c r="O37" s="276"/>
    </row>
    <row r="38" spans="1:16" ht="23.25" customHeight="1" thickBot="1" x14ac:dyDescent="0.25">
      <c r="A38" s="83" t="s">
        <v>55</v>
      </c>
      <c r="B38" s="159">
        <f t="shared" ref="B38:M38" si="15">SUM(B8+B12+B17+B18+B26+B32+B35+B37)</f>
        <v>1340959</v>
      </c>
      <c r="C38" s="159">
        <f t="shared" si="15"/>
        <v>633962</v>
      </c>
      <c r="D38" s="159">
        <f t="shared" si="15"/>
        <v>290654</v>
      </c>
      <c r="E38" s="159">
        <f t="shared" si="15"/>
        <v>87734</v>
      </c>
      <c r="F38" s="159">
        <f t="shared" si="15"/>
        <v>15156690</v>
      </c>
      <c r="G38" s="159">
        <f t="shared" si="15"/>
        <v>8026031</v>
      </c>
      <c r="H38" s="159">
        <f t="shared" si="15"/>
        <v>1462934</v>
      </c>
      <c r="I38" s="159">
        <f t="shared" si="15"/>
        <v>1194670</v>
      </c>
      <c r="J38" s="159">
        <f t="shared" si="15"/>
        <v>29227466</v>
      </c>
      <c r="K38" s="159">
        <f t="shared" si="15"/>
        <v>20883555</v>
      </c>
      <c r="L38" s="159">
        <f t="shared" si="15"/>
        <v>14225813</v>
      </c>
      <c r="M38" s="159">
        <f t="shared" si="15"/>
        <v>11534214</v>
      </c>
      <c r="N38" s="267">
        <f t="shared" ref="N38:O38" si="16">SUM(N8+N12+N17+N18+N26+N32+N35+N37)</f>
        <v>12916</v>
      </c>
      <c r="O38" s="267">
        <f t="shared" si="16"/>
        <v>0</v>
      </c>
    </row>
    <row r="39" spans="1:16" ht="12.75" customHeight="1" x14ac:dyDescent="0.2"/>
  </sheetData>
  <mergeCells count="52">
    <mergeCell ref="N38:O38"/>
    <mergeCell ref="N3:O6"/>
    <mergeCell ref="N33:O33"/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A1:A6"/>
    <mergeCell ref="B3:C4"/>
    <mergeCell ref="B5:B6"/>
    <mergeCell ref="C5:C6"/>
    <mergeCell ref="G4:G6"/>
    <mergeCell ref="F4:F6"/>
    <mergeCell ref="B1:O1"/>
    <mergeCell ref="B2:O2"/>
    <mergeCell ref="D3:D6"/>
    <mergeCell ref="E3:E6"/>
    <mergeCell ref="F3:G3"/>
    <mergeCell ref="I3:I6"/>
    <mergeCell ref="H3:H6"/>
    <mergeCell ref="J3:M3"/>
    <mergeCell ref="J4:J6"/>
    <mergeCell ref="K4:K6"/>
    <mergeCell ref="L4:M4"/>
    <mergeCell ref="L5:L6"/>
    <mergeCell ref="M5:M6"/>
    <mergeCell ref="N17:O17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110" zoomScaleNormal="110" workbookViewId="0">
      <selection activeCell="P37" sqref="P37"/>
    </sheetView>
  </sheetViews>
  <sheetFormatPr defaultRowHeight="12.75" x14ac:dyDescent="0.2"/>
  <cols>
    <col min="1" max="1" width="36" style="8" customWidth="1"/>
    <col min="2" max="4" width="6.85546875" style="8" customWidth="1"/>
    <col min="5" max="5" width="5.7109375" style="8" customWidth="1"/>
    <col min="6" max="6" width="4.7109375" style="8" customWidth="1"/>
    <col min="7" max="7" width="6.28515625" style="8" customWidth="1"/>
    <col min="8" max="8" width="5.85546875" style="8" customWidth="1"/>
    <col min="9" max="9" width="8" style="8" customWidth="1"/>
    <col min="10" max="10" width="10" style="8" customWidth="1"/>
    <col min="11" max="11" width="6.140625" style="8" customWidth="1"/>
    <col min="12" max="12" width="6.5703125" style="8" customWidth="1"/>
    <col min="13" max="13" width="4.85546875" style="8" customWidth="1"/>
    <col min="14" max="14" width="4.7109375" style="8" customWidth="1"/>
    <col min="15" max="15" width="4.85546875" style="8" customWidth="1"/>
    <col min="16" max="16" width="4.7109375" style="8" customWidth="1"/>
    <col min="17" max="17" width="5" style="8" customWidth="1"/>
    <col min="18" max="18" width="6.42578125" style="8" customWidth="1"/>
    <col min="19" max="19" width="6.7109375" style="8" customWidth="1"/>
    <col min="20" max="20" width="6" style="8" customWidth="1"/>
    <col min="21" max="16384" width="9.140625" style="8"/>
  </cols>
  <sheetData>
    <row r="1" spans="1:20" x14ac:dyDescent="0.2">
      <c r="A1" s="195" t="s">
        <v>2</v>
      </c>
      <c r="B1" s="288" t="s">
        <v>115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90"/>
      <c r="N1" s="125"/>
      <c r="O1" s="124"/>
      <c r="P1" s="124"/>
      <c r="Q1" s="124"/>
      <c r="R1" s="124"/>
      <c r="S1" s="124"/>
      <c r="T1" s="124"/>
    </row>
    <row r="2" spans="1:20" x14ac:dyDescent="0.2">
      <c r="A2" s="196"/>
      <c r="B2" s="291" t="s">
        <v>29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  <c r="N2" s="126"/>
      <c r="O2" s="128"/>
      <c r="P2" s="128"/>
      <c r="Q2" s="128"/>
      <c r="R2" s="128"/>
      <c r="S2" s="128"/>
      <c r="T2" s="127"/>
    </row>
    <row r="3" spans="1:20" ht="26.25" customHeight="1" x14ac:dyDescent="0.2">
      <c r="A3" s="196"/>
      <c r="B3" s="220" t="s">
        <v>121</v>
      </c>
      <c r="C3" s="220" t="s">
        <v>117</v>
      </c>
      <c r="D3" s="220" t="s">
        <v>118</v>
      </c>
      <c r="E3" s="220" t="s">
        <v>119</v>
      </c>
      <c r="F3" s="220" t="s">
        <v>120</v>
      </c>
      <c r="G3" s="282" t="s">
        <v>122</v>
      </c>
      <c r="H3" s="283"/>
      <c r="I3" s="284"/>
      <c r="J3" s="292" t="s">
        <v>146</v>
      </c>
      <c r="K3" s="293"/>
      <c r="L3" s="293"/>
      <c r="M3" s="294"/>
      <c r="N3" s="90"/>
    </row>
    <row r="4" spans="1:20" x14ac:dyDescent="0.2">
      <c r="A4" s="196"/>
      <c r="B4" s="250"/>
      <c r="C4" s="250"/>
      <c r="D4" s="250"/>
      <c r="E4" s="250"/>
      <c r="F4" s="250"/>
      <c r="G4" s="285"/>
      <c r="H4" s="286"/>
      <c r="I4" s="287"/>
      <c r="J4" s="297" t="s">
        <v>25</v>
      </c>
      <c r="K4" s="311" t="s">
        <v>42</v>
      </c>
      <c r="L4" s="312"/>
      <c r="M4" s="313"/>
      <c r="N4" s="90"/>
    </row>
    <row r="5" spans="1:20" ht="24" customHeight="1" x14ac:dyDescent="0.2">
      <c r="A5" s="196"/>
      <c r="B5" s="250"/>
      <c r="C5" s="250"/>
      <c r="D5" s="250"/>
      <c r="E5" s="250"/>
      <c r="F5" s="250"/>
      <c r="G5" s="295" t="s">
        <v>60</v>
      </c>
      <c r="H5" s="220" t="s">
        <v>42</v>
      </c>
      <c r="I5" s="220" t="s">
        <v>145</v>
      </c>
      <c r="J5" s="298"/>
      <c r="K5" s="314"/>
      <c r="L5" s="315"/>
      <c r="M5" s="316"/>
    </row>
    <row r="6" spans="1:20" ht="47.25" customHeight="1" x14ac:dyDescent="0.2">
      <c r="A6" s="197"/>
      <c r="B6" s="221"/>
      <c r="C6" s="221"/>
      <c r="D6" s="221"/>
      <c r="E6" s="221"/>
      <c r="F6" s="221"/>
      <c r="G6" s="296"/>
      <c r="H6" s="221"/>
      <c r="I6" s="221"/>
      <c r="J6" s="299"/>
      <c r="K6" s="317"/>
      <c r="L6" s="318"/>
      <c r="M6" s="319"/>
    </row>
    <row r="7" spans="1:20" x14ac:dyDescent="0.2">
      <c r="A7" s="12" t="s">
        <v>116</v>
      </c>
      <c r="B7" s="123">
        <v>76</v>
      </c>
      <c r="C7" s="123">
        <v>77</v>
      </c>
      <c r="D7" s="123">
        <v>78</v>
      </c>
      <c r="E7" s="123">
        <v>79</v>
      </c>
      <c r="F7" s="26">
        <v>80</v>
      </c>
      <c r="G7" s="11">
        <v>81</v>
      </c>
      <c r="H7" s="11">
        <v>82</v>
      </c>
      <c r="I7" s="11">
        <v>83</v>
      </c>
      <c r="J7" s="11">
        <v>84</v>
      </c>
      <c r="K7" s="333">
        <v>85</v>
      </c>
      <c r="L7" s="334"/>
      <c r="M7" s="335"/>
    </row>
    <row r="8" spans="1:20" ht="24" x14ac:dyDescent="0.2">
      <c r="A8" s="20" t="s">
        <v>44</v>
      </c>
      <c r="B8" s="21">
        <f t="shared" ref="B8:J8" si="0">SUM(B9:B11)</f>
        <v>1016</v>
      </c>
      <c r="C8" s="21">
        <f t="shared" si="0"/>
        <v>998</v>
      </c>
      <c r="D8" s="21">
        <f t="shared" si="0"/>
        <v>19</v>
      </c>
      <c r="E8" s="21">
        <f t="shared" si="0"/>
        <v>7</v>
      </c>
      <c r="F8" s="21">
        <f t="shared" si="0"/>
        <v>102</v>
      </c>
      <c r="G8" s="139">
        <f t="shared" si="0"/>
        <v>4272</v>
      </c>
      <c r="H8" s="21">
        <f t="shared" si="0"/>
        <v>4071</v>
      </c>
      <c r="I8" s="21">
        <f t="shared" si="0"/>
        <v>0</v>
      </c>
      <c r="J8" s="21">
        <f t="shared" si="0"/>
        <v>3426</v>
      </c>
      <c r="K8" s="236">
        <f t="shared" ref="K8:M8" si="1">SUM(K9:K11)</f>
        <v>3406</v>
      </c>
      <c r="L8" s="281">
        <f t="shared" si="1"/>
        <v>0</v>
      </c>
      <c r="M8" s="237">
        <f t="shared" si="1"/>
        <v>0</v>
      </c>
    </row>
    <row r="9" spans="1:20" x14ac:dyDescent="0.2">
      <c r="A9" s="5" t="s">
        <v>36</v>
      </c>
      <c r="B9" s="19">
        <v>1014</v>
      </c>
      <c r="C9" s="19">
        <v>996</v>
      </c>
      <c r="D9" s="19">
        <v>17</v>
      </c>
      <c r="E9" s="19">
        <v>5</v>
      </c>
      <c r="F9" s="19">
        <v>89</v>
      </c>
      <c r="G9" s="19">
        <v>4053</v>
      </c>
      <c r="H9" s="19">
        <v>3852</v>
      </c>
      <c r="I9" s="19">
        <v>0</v>
      </c>
      <c r="J9" s="19">
        <v>3357</v>
      </c>
      <c r="K9" s="238">
        <v>3337</v>
      </c>
      <c r="L9" s="300"/>
      <c r="M9" s="239"/>
    </row>
    <row r="10" spans="1:20" ht="17.25" customHeight="1" x14ac:dyDescent="0.2">
      <c r="A10" s="5" t="s">
        <v>37</v>
      </c>
      <c r="B10" s="19">
        <v>1</v>
      </c>
      <c r="C10" s="19">
        <v>1</v>
      </c>
      <c r="D10" s="19">
        <v>1</v>
      </c>
      <c r="E10" s="19">
        <v>1</v>
      </c>
      <c r="F10" s="19">
        <v>11</v>
      </c>
      <c r="G10" s="27">
        <v>176</v>
      </c>
      <c r="H10" s="152">
        <v>176</v>
      </c>
      <c r="I10" s="152">
        <v>0</v>
      </c>
      <c r="J10" s="19">
        <v>60</v>
      </c>
      <c r="K10" s="238">
        <v>60</v>
      </c>
      <c r="L10" s="300"/>
      <c r="M10" s="239"/>
    </row>
    <row r="11" spans="1:20" ht="24" x14ac:dyDescent="0.2">
      <c r="A11" s="5" t="s">
        <v>38</v>
      </c>
      <c r="B11" s="19">
        <v>1</v>
      </c>
      <c r="C11" s="19">
        <v>1</v>
      </c>
      <c r="D11" s="19">
        <v>1</v>
      </c>
      <c r="E11" s="19">
        <v>1</v>
      </c>
      <c r="F11" s="19">
        <v>2</v>
      </c>
      <c r="G11" s="27">
        <v>43</v>
      </c>
      <c r="H11" s="152">
        <v>43</v>
      </c>
      <c r="I11" s="152">
        <v>0</v>
      </c>
      <c r="J11" s="19">
        <v>9</v>
      </c>
      <c r="K11" s="238">
        <v>9</v>
      </c>
      <c r="L11" s="300"/>
      <c r="M11" s="239"/>
    </row>
    <row r="12" spans="1:20" ht="27.75" customHeight="1" x14ac:dyDescent="0.2">
      <c r="A12" s="20" t="s">
        <v>66</v>
      </c>
      <c r="B12" s="21">
        <f t="shared" ref="B12:J12" si="2">SUM(B13:B16)</f>
        <v>507</v>
      </c>
      <c r="C12" s="21">
        <f t="shared" si="2"/>
        <v>320</v>
      </c>
      <c r="D12" s="21">
        <f t="shared" si="2"/>
        <v>16</v>
      </c>
      <c r="E12" s="21">
        <f t="shared" si="2"/>
        <v>18</v>
      </c>
      <c r="F12" s="21">
        <f t="shared" si="2"/>
        <v>11</v>
      </c>
      <c r="G12" s="21">
        <f t="shared" si="2"/>
        <v>1636</v>
      </c>
      <c r="H12" s="21">
        <f t="shared" si="2"/>
        <v>1389</v>
      </c>
      <c r="I12" s="21">
        <f t="shared" si="2"/>
        <v>0</v>
      </c>
      <c r="J12" s="21">
        <f t="shared" si="2"/>
        <v>959</v>
      </c>
      <c r="K12" s="236">
        <f t="shared" ref="K12:M12" si="3">SUM(K13:K16)</f>
        <v>834</v>
      </c>
      <c r="L12" s="281">
        <f t="shared" si="3"/>
        <v>0</v>
      </c>
      <c r="M12" s="237">
        <f t="shared" si="3"/>
        <v>0</v>
      </c>
    </row>
    <row r="13" spans="1:20" ht="24" x14ac:dyDescent="0.2">
      <c r="A13" s="40" t="s">
        <v>67</v>
      </c>
      <c r="B13" s="19">
        <v>27</v>
      </c>
      <c r="C13" s="19">
        <v>26</v>
      </c>
      <c r="D13" s="19">
        <v>13</v>
      </c>
      <c r="E13" s="19">
        <v>18</v>
      </c>
      <c r="F13" s="19">
        <v>10</v>
      </c>
      <c r="G13" s="19">
        <v>858</v>
      </c>
      <c r="H13" s="19">
        <v>846</v>
      </c>
      <c r="I13" s="19">
        <v>0</v>
      </c>
      <c r="J13" s="19">
        <v>495</v>
      </c>
      <c r="K13" s="238">
        <v>479</v>
      </c>
      <c r="L13" s="300"/>
      <c r="M13" s="239"/>
    </row>
    <row r="14" spans="1:20" ht="36" x14ac:dyDescent="0.2">
      <c r="A14" s="40" t="s">
        <v>72</v>
      </c>
      <c r="B14" s="19">
        <v>33</v>
      </c>
      <c r="C14" s="19">
        <v>27</v>
      </c>
      <c r="D14" s="19">
        <v>2</v>
      </c>
      <c r="E14" s="19">
        <v>0</v>
      </c>
      <c r="F14" s="19">
        <v>0</v>
      </c>
      <c r="G14" s="19">
        <v>115</v>
      </c>
      <c r="H14" s="19">
        <v>96</v>
      </c>
      <c r="I14" s="19">
        <v>0</v>
      </c>
      <c r="J14" s="19">
        <v>80</v>
      </c>
      <c r="K14" s="238">
        <v>58</v>
      </c>
      <c r="L14" s="300"/>
      <c r="M14" s="239"/>
    </row>
    <row r="15" spans="1:20" ht="36" x14ac:dyDescent="0.2">
      <c r="A15" s="40" t="s">
        <v>73</v>
      </c>
      <c r="B15" s="19">
        <v>26</v>
      </c>
      <c r="C15" s="19">
        <v>20</v>
      </c>
      <c r="D15" s="19">
        <v>0</v>
      </c>
      <c r="E15" s="19">
        <v>0</v>
      </c>
      <c r="F15" s="19">
        <v>0</v>
      </c>
      <c r="G15" s="19">
        <v>132</v>
      </c>
      <c r="H15" s="19">
        <v>106</v>
      </c>
      <c r="I15" s="19">
        <v>0</v>
      </c>
      <c r="J15" s="19">
        <v>120</v>
      </c>
      <c r="K15" s="238">
        <v>100</v>
      </c>
      <c r="L15" s="300"/>
      <c r="M15" s="239"/>
    </row>
    <row r="16" spans="1:20" ht="24" x14ac:dyDescent="0.2">
      <c r="A16" s="40" t="s">
        <v>74</v>
      </c>
      <c r="B16" s="62">
        <v>421</v>
      </c>
      <c r="C16" s="62">
        <v>247</v>
      </c>
      <c r="D16" s="62">
        <v>1</v>
      </c>
      <c r="E16" s="62">
        <v>0</v>
      </c>
      <c r="F16" s="62">
        <v>1</v>
      </c>
      <c r="G16" s="62">
        <v>531</v>
      </c>
      <c r="H16" s="62">
        <v>341</v>
      </c>
      <c r="I16" s="65">
        <v>0</v>
      </c>
      <c r="J16" s="65">
        <v>264</v>
      </c>
      <c r="K16" s="301">
        <v>197</v>
      </c>
      <c r="L16" s="302"/>
      <c r="M16" s="303"/>
    </row>
    <row r="17" spans="1:13" ht="36" x14ac:dyDescent="0.2">
      <c r="A17" s="91" t="s">
        <v>75</v>
      </c>
      <c r="B17" s="136">
        <v>1</v>
      </c>
      <c r="C17" s="136">
        <v>1</v>
      </c>
      <c r="D17" s="136">
        <v>1</v>
      </c>
      <c r="E17" s="136">
        <v>1</v>
      </c>
      <c r="F17" s="136">
        <v>0</v>
      </c>
      <c r="G17" s="136">
        <v>84</v>
      </c>
      <c r="H17" s="136">
        <v>84</v>
      </c>
      <c r="I17" s="147">
        <v>0</v>
      </c>
      <c r="J17" s="148">
        <v>10</v>
      </c>
      <c r="K17" s="304">
        <v>10</v>
      </c>
      <c r="L17" s="305"/>
      <c r="M17" s="306"/>
    </row>
    <row r="18" spans="1:13" ht="24" x14ac:dyDescent="0.2">
      <c r="A18" s="20" t="s">
        <v>68</v>
      </c>
      <c r="B18" s="21">
        <f t="shared" ref="B18:J18" si="4">SUM(B22:B25)</f>
        <v>7</v>
      </c>
      <c r="C18" s="21">
        <f t="shared" si="4"/>
        <v>6</v>
      </c>
      <c r="D18" s="21">
        <f t="shared" si="4"/>
        <v>0</v>
      </c>
      <c r="E18" s="21">
        <f t="shared" si="4"/>
        <v>0</v>
      </c>
      <c r="F18" s="21">
        <f t="shared" si="4"/>
        <v>0</v>
      </c>
      <c r="G18" s="21">
        <f t="shared" si="4"/>
        <v>7</v>
      </c>
      <c r="H18" s="21">
        <f t="shared" si="4"/>
        <v>7</v>
      </c>
      <c r="I18" s="21">
        <f t="shared" si="4"/>
        <v>0</v>
      </c>
      <c r="J18" s="21">
        <f t="shared" si="4"/>
        <v>4</v>
      </c>
      <c r="K18" s="236">
        <f t="shared" ref="K18:M18" si="5">SUM(K22:K25)</f>
        <v>4</v>
      </c>
      <c r="L18" s="281">
        <f t="shared" si="5"/>
        <v>0</v>
      </c>
      <c r="M18" s="237">
        <f t="shared" si="5"/>
        <v>0</v>
      </c>
    </row>
    <row r="19" spans="1:13" ht="15.75" customHeight="1" x14ac:dyDescent="0.2">
      <c r="A19" s="37" t="s">
        <v>46</v>
      </c>
      <c r="B19" s="82">
        <f t="shared" ref="B19:J19" si="6">SUM(B20:B25)</f>
        <v>12</v>
      </c>
      <c r="C19" s="82">
        <f t="shared" si="6"/>
        <v>11</v>
      </c>
      <c r="D19" s="82">
        <f t="shared" si="6"/>
        <v>1</v>
      </c>
      <c r="E19" s="82">
        <f t="shared" si="6"/>
        <v>1</v>
      </c>
      <c r="F19" s="82">
        <f t="shared" si="6"/>
        <v>1</v>
      </c>
      <c r="G19" s="82">
        <f t="shared" si="6"/>
        <v>166</v>
      </c>
      <c r="H19" s="82">
        <f t="shared" si="6"/>
        <v>163</v>
      </c>
      <c r="I19" s="82">
        <f t="shared" si="6"/>
        <v>0</v>
      </c>
      <c r="J19" s="82">
        <f t="shared" si="6"/>
        <v>117</v>
      </c>
      <c r="K19" s="257">
        <f t="shared" ref="K19:M19" si="7">SUM(K20:K25)</f>
        <v>114</v>
      </c>
      <c r="L19" s="324">
        <f t="shared" si="7"/>
        <v>0</v>
      </c>
      <c r="M19" s="258">
        <f t="shared" si="7"/>
        <v>0</v>
      </c>
    </row>
    <row r="20" spans="1:13" ht="36" x14ac:dyDescent="0.2">
      <c r="A20" s="42" t="s">
        <v>47</v>
      </c>
      <c r="B20" s="68">
        <v>1</v>
      </c>
      <c r="C20" s="68">
        <v>1</v>
      </c>
      <c r="D20" s="68">
        <v>1</v>
      </c>
      <c r="E20" s="68">
        <v>1</v>
      </c>
      <c r="F20" s="68">
        <v>1</v>
      </c>
      <c r="G20" s="68">
        <v>145</v>
      </c>
      <c r="H20" s="68">
        <v>145</v>
      </c>
      <c r="I20" s="68">
        <v>0</v>
      </c>
      <c r="J20" s="68">
        <v>102</v>
      </c>
      <c r="K20" s="265">
        <v>102</v>
      </c>
      <c r="L20" s="325"/>
      <c r="M20" s="266"/>
    </row>
    <row r="21" spans="1:13" x14ac:dyDescent="0.2">
      <c r="A21" s="132" t="s">
        <v>48</v>
      </c>
      <c r="B21" s="78">
        <v>4</v>
      </c>
      <c r="C21" s="78">
        <v>4</v>
      </c>
      <c r="D21" s="78">
        <v>0</v>
      </c>
      <c r="E21" s="78">
        <v>0</v>
      </c>
      <c r="F21" s="78">
        <v>0</v>
      </c>
      <c r="G21" s="78">
        <v>14</v>
      </c>
      <c r="H21" s="78">
        <v>11</v>
      </c>
      <c r="I21" s="69">
        <v>0</v>
      </c>
      <c r="J21" s="78">
        <v>11</v>
      </c>
      <c r="K21" s="326">
        <v>8</v>
      </c>
      <c r="L21" s="327"/>
      <c r="M21" s="328"/>
    </row>
    <row r="22" spans="1:13" ht="36" x14ac:dyDescent="0.2">
      <c r="A22" s="42" t="s">
        <v>49</v>
      </c>
      <c r="B22" s="78">
        <v>1</v>
      </c>
      <c r="C22" s="78">
        <v>0</v>
      </c>
      <c r="D22" s="78">
        <v>0</v>
      </c>
      <c r="E22" s="78">
        <v>0</v>
      </c>
      <c r="F22" s="81">
        <v>0</v>
      </c>
      <c r="G22" s="81">
        <v>1</v>
      </c>
      <c r="H22" s="81">
        <v>1</v>
      </c>
      <c r="I22" s="69">
        <v>0</v>
      </c>
      <c r="J22" s="81">
        <v>0</v>
      </c>
      <c r="K22" s="329">
        <v>0</v>
      </c>
      <c r="L22" s="330"/>
      <c r="M22" s="331"/>
    </row>
    <row r="23" spans="1:13" ht="24" x14ac:dyDescent="0.2">
      <c r="A23" s="44" t="s">
        <v>69</v>
      </c>
      <c r="B23" s="46">
        <v>2</v>
      </c>
      <c r="C23" s="46">
        <v>2</v>
      </c>
      <c r="D23" s="46">
        <v>0</v>
      </c>
      <c r="E23" s="46">
        <v>0</v>
      </c>
      <c r="F23" s="46">
        <v>0</v>
      </c>
      <c r="G23" s="46">
        <v>4</v>
      </c>
      <c r="H23" s="46">
        <v>4</v>
      </c>
      <c r="I23" s="69">
        <v>0</v>
      </c>
      <c r="J23" s="46">
        <v>2</v>
      </c>
      <c r="K23" s="274">
        <v>2</v>
      </c>
      <c r="L23" s="332"/>
      <c r="M23" s="275"/>
    </row>
    <row r="24" spans="1:13" ht="24" x14ac:dyDescent="0.2">
      <c r="A24" s="42" t="s">
        <v>50</v>
      </c>
      <c r="B24" s="76">
        <v>3</v>
      </c>
      <c r="C24" s="76">
        <v>3</v>
      </c>
      <c r="D24" s="76">
        <v>0</v>
      </c>
      <c r="E24" s="76">
        <v>0</v>
      </c>
      <c r="F24" s="76">
        <v>0</v>
      </c>
      <c r="G24" s="76">
        <v>1</v>
      </c>
      <c r="H24" s="76">
        <v>1</v>
      </c>
      <c r="I24" s="69">
        <v>0</v>
      </c>
      <c r="J24" s="76">
        <v>1</v>
      </c>
      <c r="K24" s="320">
        <v>1</v>
      </c>
      <c r="L24" s="321"/>
      <c r="M24" s="322"/>
    </row>
    <row r="25" spans="1:13" x14ac:dyDescent="0.2">
      <c r="A25" s="42" t="s">
        <v>51</v>
      </c>
      <c r="B25" s="76">
        <v>1</v>
      </c>
      <c r="C25" s="76">
        <v>1</v>
      </c>
      <c r="D25" s="76">
        <v>0</v>
      </c>
      <c r="E25" s="76">
        <v>0</v>
      </c>
      <c r="F25" s="76">
        <v>0</v>
      </c>
      <c r="G25" s="76">
        <v>1</v>
      </c>
      <c r="H25" s="76">
        <v>1</v>
      </c>
      <c r="I25" s="69">
        <v>0</v>
      </c>
      <c r="J25" s="76">
        <v>1</v>
      </c>
      <c r="K25" s="320">
        <v>1</v>
      </c>
      <c r="L25" s="321"/>
      <c r="M25" s="322"/>
    </row>
    <row r="26" spans="1:13" x14ac:dyDescent="0.2">
      <c r="A26" s="93" t="s">
        <v>57</v>
      </c>
      <c r="B26" s="36">
        <f t="shared" ref="B26:J26" si="8">SUM(B30)</f>
        <v>1</v>
      </c>
      <c r="C26" s="36">
        <f t="shared" si="8"/>
        <v>1</v>
      </c>
      <c r="D26" s="36">
        <f t="shared" si="8"/>
        <v>0</v>
      </c>
      <c r="E26" s="36">
        <f t="shared" si="8"/>
        <v>0</v>
      </c>
      <c r="F26" s="36">
        <f t="shared" si="8"/>
        <v>0</v>
      </c>
      <c r="G26" s="36">
        <f t="shared" si="8"/>
        <v>1</v>
      </c>
      <c r="H26" s="36">
        <f t="shared" si="8"/>
        <v>1</v>
      </c>
      <c r="I26" s="36">
        <f t="shared" si="8"/>
        <v>0</v>
      </c>
      <c r="J26" s="36">
        <f t="shared" si="8"/>
        <v>1</v>
      </c>
      <c r="K26" s="279">
        <f t="shared" ref="K26:M26" si="9">SUM(K30)</f>
        <v>1</v>
      </c>
      <c r="L26" s="323">
        <f t="shared" si="9"/>
        <v>0</v>
      </c>
      <c r="M26" s="280">
        <f t="shared" si="9"/>
        <v>0</v>
      </c>
    </row>
    <row r="27" spans="1:13" ht="24" x14ac:dyDescent="0.2">
      <c r="A27" s="37" t="s">
        <v>56</v>
      </c>
      <c r="B27" s="38">
        <f t="shared" ref="B27:J27" si="10">SUM(B28:B30)</f>
        <v>11</v>
      </c>
      <c r="C27" s="38">
        <f t="shared" si="10"/>
        <v>8</v>
      </c>
      <c r="D27" s="38">
        <f t="shared" si="10"/>
        <v>1</v>
      </c>
      <c r="E27" s="38">
        <f t="shared" si="10"/>
        <v>1</v>
      </c>
      <c r="F27" s="38">
        <f t="shared" si="10"/>
        <v>0</v>
      </c>
      <c r="G27" s="38">
        <f t="shared" si="10"/>
        <v>66</v>
      </c>
      <c r="H27" s="38">
        <f t="shared" si="10"/>
        <v>56</v>
      </c>
      <c r="I27" s="38">
        <f t="shared" si="10"/>
        <v>5</v>
      </c>
      <c r="J27" s="38">
        <f t="shared" si="10"/>
        <v>36</v>
      </c>
      <c r="K27" s="257">
        <f t="shared" ref="K27:M27" si="11">SUM(K28:K30)</f>
        <v>28</v>
      </c>
      <c r="L27" s="324">
        <f t="shared" si="11"/>
        <v>0</v>
      </c>
      <c r="M27" s="258">
        <f t="shared" si="11"/>
        <v>0</v>
      </c>
    </row>
    <row r="28" spans="1:13" ht="29.25" customHeight="1" x14ac:dyDescent="0.2">
      <c r="A28" s="40" t="s">
        <v>76</v>
      </c>
      <c r="B28" s="19">
        <v>1</v>
      </c>
      <c r="C28" s="19">
        <v>1</v>
      </c>
      <c r="D28" s="19">
        <v>1</v>
      </c>
      <c r="E28" s="19">
        <v>1</v>
      </c>
      <c r="F28" s="19">
        <v>0</v>
      </c>
      <c r="G28" s="19">
        <v>32</v>
      </c>
      <c r="H28" s="19">
        <v>32</v>
      </c>
      <c r="I28" s="19">
        <v>5</v>
      </c>
      <c r="J28" s="19">
        <v>11</v>
      </c>
      <c r="K28" s="238">
        <v>11</v>
      </c>
      <c r="L28" s="300"/>
      <c r="M28" s="239"/>
    </row>
    <row r="29" spans="1:13" ht="24" x14ac:dyDescent="0.2">
      <c r="A29" s="40" t="s">
        <v>70</v>
      </c>
      <c r="B29" s="19">
        <v>9</v>
      </c>
      <c r="C29" s="19">
        <v>6</v>
      </c>
      <c r="D29" s="19">
        <v>0</v>
      </c>
      <c r="E29" s="19">
        <v>0</v>
      </c>
      <c r="F29" s="19">
        <v>0</v>
      </c>
      <c r="G29" s="19">
        <v>33</v>
      </c>
      <c r="H29" s="19">
        <v>23</v>
      </c>
      <c r="I29" s="19">
        <v>0</v>
      </c>
      <c r="J29" s="19">
        <v>24</v>
      </c>
      <c r="K29" s="238">
        <v>16</v>
      </c>
      <c r="L29" s="300"/>
      <c r="M29" s="239"/>
    </row>
    <row r="30" spans="1:13" ht="24" x14ac:dyDescent="0.2">
      <c r="A30" s="40" t="s">
        <v>71</v>
      </c>
      <c r="B30" s="19">
        <v>1</v>
      </c>
      <c r="C30" s="19">
        <v>1</v>
      </c>
      <c r="D30" s="19">
        <v>0</v>
      </c>
      <c r="E30" s="19">
        <v>0</v>
      </c>
      <c r="F30" s="19">
        <v>0</v>
      </c>
      <c r="G30" s="19">
        <v>1</v>
      </c>
      <c r="H30" s="19">
        <v>1</v>
      </c>
      <c r="I30" s="19">
        <v>0</v>
      </c>
      <c r="J30" s="19">
        <v>1</v>
      </c>
      <c r="K30" s="238">
        <v>1</v>
      </c>
      <c r="L30" s="300"/>
      <c r="M30" s="239"/>
    </row>
    <row r="31" spans="1:13" x14ac:dyDescent="0.2">
      <c r="A31" s="20" t="s">
        <v>52</v>
      </c>
      <c r="B31" s="21"/>
      <c r="C31" s="21"/>
      <c r="D31" s="21"/>
      <c r="E31" s="21"/>
      <c r="F31" s="21"/>
      <c r="G31" s="21"/>
      <c r="H31" s="21"/>
      <c r="I31" s="21"/>
      <c r="J31" s="21"/>
      <c r="K31" s="236"/>
      <c r="L31" s="281"/>
      <c r="M31" s="237"/>
    </row>
    <row r="32" spans="1:13" s="49" customFormat="1" x14ac:dyDescent="0.2">
      <c r="A32" s="20" t="s">
        <v>58</v>
      </c>
      <c r="B32" s="21">
        <f t="shared" ref="B32:J32" si="12">SUM(B33:B34)</f>
        <v>9</v>
      </c>
      <c r="C32" s="21">
        <f t="shared" si="12"/>
        <v>9</v>
      </c>
      <c r="D32" s="21">
        <f t="shared" si="12"/>
        <v>1</v>
      </c>
      <c r="E32" s="21">
        <f t="shared" si="12"/>
        <v>0</v>
      </c>
      <c r="F32" s="21">
        <f t="shared" si="12"/>
        <v>0</v>
      </c>
      <c r="G32" s="21">
        <f t="shared" si="12"/>
        <v>27</v>
      </c>
      <c r="H32" s="21">
        <f t="shared" si="12"/>
        <v>27</v>
      </c>
      <c r="I32" s="21">
        <f t="shared" si="12"/>
        <v>2</v>
      </c>
      <c r="J32" s="21">
        <f t="shared" si="12"/>
        <v>11</v>
      </c>
      <c r="K32" s="236">
        <f t="shared" ref="K32:M32" si="13">SUM(K33:K34)</f>
        <v>11</v>
      </c>
      <c r="L32" s="281">
        <f t="shared" si="13"/>
        <v>0</v>
      </c>
      <c r="M32" s="237">
        <f t="shared" si="13"/>
        <v>0</v>
      </c>
    </row>
    <row r="33" spans="1:20" ht="29.25" customHeight="1" x14ac:dyDescent="0.2">
      <c r="A33" s="44" t="s">
        <v>77</v>
      </c>
      <c r="B33" s="46">
        <v>1</v>
      </c>
      <c r="C33" s="46">
        <v>1</v>
      </c>
      <c r="D33" s="46">
        <v>1</v>
      </c>
      <c r="E33" s="46">
        <v>0</v>
      </c>
      <c r="F33" s="46">
        <v>0</v>
      </c>
      <c r="G33" s="46">
        <v>21</v>
      </c>
      <c r="H33" s="46">
        <v>21</v>
      </c>
      <c r="I33" s="46">
        <v>2</v>
      </c>
      <c r="J33" s="33">
        <v>5</v>
      </c>
      <c r="K33" s="263">
        <v>5</v>
      </c>
      <c r="L33" s="310"/>
      <c r="M33" s="264"/>
    </row>
    <row r="34" spans="1:20" x14ac:dyDescent="0.2">
      <c r="A34" s="42" t="s">
        <v>53</v>
      </c>
      <c r="B34" s="33">
        <v>8</v>
      </c>
      <c r="C34" s="33">
        <v>8</v>
      </c>
      <c r="D34" s="33">
        <v>0</v>
      </c>
      <c r="E34" s="33">
        <v>0</v>
      </c>
      <c r="F34" s="33">
        <v>0</v>
      </c>
      <c r="G34" s="33">
        <v>6</v>
      </c>
      <c r="H34" s="33">
        <v>6</v>
      </c>
      <c r="I34" s="33">
        <v>0</v>
      </c>
      <c r="J34" s="33">
        <v>6</v>
      </c>
      <c r="K34" s="263">
        <v>6</v>
      </c>
      <c r="L34" s="310"/>
      <c r="M34" s="264"/>
    </row>
    <row r="35" spans="1:20" ht="16.5" customHeight="1" x14ac:dyDescent="0.2">
      <c r="A35" s="56" t="s">
        <v>78</v>
      </c>
      <c r="B35" s="21">
        <v>1</v>
      </c>
      <c r="C35" s="21">
        <v>1</v>
      </c>
      <c r="D35" s="21">
        <v>0</v>
      </c>
      <c r="E35" s="21">
        <v>0</v>
      </c>
      <c r="F35" s="21">
        <v>0</v>
      </c>
      <c r="G35" s="21">
        <v>7</v>
      </c>
      <c r="H35" s="21">
        <v>7</v>
      </c>
      <c r="I35" s="21">
        <v>0</v>
      </c>
      <c r="J35" s="21">
        <v>4</v>
      </c>
      <c r="K35" s="236">
        <v>4</v>
      </c>
      <c r="L35" s="281"/>
      <c r="M35" s="237"/>
    </row>
    <row r="36" spans="1:20" x14ac:dyDescent="0.2">
      <c r="A36" s="56" t="s">
        <v>54</v>
      </c>
      <c r="B36" s="19"/>
      <c r="C36" s="19"/>
      <c r="D36" s="19"/>
      <c r="E36" s="19"/>
      <c r="F36" s="19"/>
      <c r="G36" s="19"/>
      <c r="H36" s="19"/>
      <c r="I36" s="19"/>
      <c r="J36" s="19"/>
      <c r="K36" s="238"/>
      <c r="L36" s="300"/>
      <c r="M36" s="239"/>
    </row>
    <row r="37" spans="1:20" ht="36.75" thickBot="1" x14ac:dyDescent="0.25">
      <c r="A37" s="54" t="s">
        <v>156</v>
      </c>
      <c r="B37" s="35">
        <v>1</v>
      </c>
      <c r="C37" s="35">
        <v>1</v>
      </c>
      <c r="D37" s="35">
        <v>1</v>
      </c>
      <c r="E37" s="35">
        <v>0</v>
      </c>
      <c r="F37" s="35">
        <v>0</v>
      </c>
      <c r="G37" s="35">
        <v>22</v>
      </c>
      <c r="H37" s="35">
        <v>22</v>
      </c>
      <c r="I37" s="35">
        <v>0</v>
      </c>
      <c r="J37" s="35">
        <v>8</v>
      </c>
      <c r="K37" s="236">
        <v>8</v>
      </c>
      <c r="L37" s="281"/>
      <c r="M37" s="237"/>
    </row>
    <row r="38" spans="1:20" ht="13.5" thickBot="1" x14ac:dyDescent="0.25">
      <c r="A38" s="83" t="s">
        <v>55</v>
      </c>
      <c r="B38" s="160">
        <f t="shared" ref="B38:J38" si="14">SUM(B8+B12+B17+B18+B26+B32+B35+B37)</f>
        <v>1543</v>
      </c>
      <c r="C38" s="160">
        <f t="shared" si="14"/>
        <v>1337</v>
      </c>
      <c r="D38" s="160">
        <f t="shared" si="14"/>
        <v>38</v>
      </c>
      <c r="E38" s="160">
        <f t="shared" si="14"/>
        <v>26</v>
      </c>
      <c r="F38" s="160">
        <f t="shared" si="14"/>
        <v>113</v>
      </c>
      <c r="G38" s="160">
        <f t="shared" si="14"/>
        <v>6056</v>
      </c>
      <c r="H38" s="160">
        <f t="shared" si="14"/>
        <v>5608</v>
      </c>
      <c r="I38" s="160">
        <f t="shared" si="14"/>
        <v>2</v>
      </c>
      <c r="J38" s="160">
        <f t="shared" si="14"/>
        <v>4423</v>
      </c>
      <c r="K38" s="307">
        <f t="shared" ref="K38:M38" si="15">SUM(K8+K12+K17+K18+K26+K32+K35+K37)</f>
        <v>4278</v>
      </c>
      <c r="L38" s="308">
        <f t="shared" si="15"/>
        <v>0</v>
      </c>
      <c r="M38" s="309">
        <f t="shared" si="15"/>
        <v>0</v>
      </c>
    </row>
    <row r="39" spans="1:20" ht="6.75" customHeight="1" x14ac:dyDescent="0.2"/>
    <row r="40" spans="1:20" ht="12.75" customHeight="1" x14ac:dyDescent="0.2">
      <c r="A40" s="59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20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T41" s="84"/>
    </row>
    <row r="42" spans="1:20" x14ac:dyDescent="0.2">
      <c r="T42" s="84"/>
    </row>
    <row r="44" spans="1:20" ht="15" customHeight="1" x14ac:dyDescent="0.2"/>
    <row r="45" spans="1:20" ht="15" customHeight="1" x14ac:dyDescent="0.2"/>
    <row r="46" spans="1:20" ht="12.75" hidden="1" customHeight="1" x14ac:dyDescent="0.2"/>
    <row r="48" spans="1:20" ht="1.5" customHeight="1" x14ac:dyDescent="0.2"/>
  </sheetData>
  <mergeCells count="47">
    <mergeCell ref="K4:M6"/>
    <mergeCell ref="K34:M34"/>
    <mergeCell ref="K35:M35"/>
    <mergeCell ref="K36:M36"/>
    <mergeCell ref="K37:M37"/>
    <mergeCell ref="K24:M24"/>
    <mergeCell ref="K25:M25"/>
    <mergeCell ref="K26:M26"/>
    <mergeCell ref="K27:M27"/>
    <mergeCell ref="K28:M28"/>
    <mergeCell ref="K19:M19"/>
    <mergeCell ref="K20:M20"/>
    <mergeCell ref="K21:M21"/>
    <mergeCell ref="K22:M22"/>
    <mergeCell ref="K23:M23"/>
    <mergeCell ref="K7:M7"/>
    <mergeCell ref="K38:M38"/>
    <mergeCell ref="K29:M29"/>
    <mergeCell ref="K30:M30"/>
    <mergeCell ref="K31:M31"/>
    <mergeCell ref="K32:M32"/>
    <mergeCell ref="K33:M33"/>
    <mergeCell ref="K14:M14"/>
    <mergeCell ref="K15:M15"/>
    <mergeCell ref="K16:M16"/>
    <mergeCell ref="K17:M17"/>
    <mergeCell ref="K8:M8"/>
    <mergeCell ref="K9:M9"/>
    <mergeCell ref="K10:M10"/>
    <mergeCell ref="K11:M11"/>
    <mergeCell ref="K12:M12"/>
    <mergeCell ref="K18:M18"/>
    <mergeCell ref="I5:I6"/>
    <mergeCell ref="G3:I4"/>
    <mergeCell ref="A1:A6"/>
    <mergeCell ref="B3:B6"/>
    <mergeCell ref="F3:F6"/>
    <mergeCell ref="E3:E6"/>
    <mergeCell ref="B1:M1"/>
    <mergeCell ref="B2:M2"/>
    <mergeCell ref="C3:C6"/>
    <mergeCell ref="D3:D6"/>
    <mergeCell ref="J3:M3"/>
    <mergeCell ref="H5:H6"/>
    <mergeCell ref="G5:G6"/>
    <mergeCell ref="J4:J6"/>
    <mergeCell ref="K13:M13"/>
  </mergeCells>
  <phoneticPr fontId="8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110" zoomScaleNormal="110" workbookViewId="0">
      <selection activeCell="B37" sqref="B37"/>
    </sheetView>
  </sheetViews>
  <sheetFormatPr defaultRowHeight="12.75" x14ac:dyDescent="0.2"/>
  <cols>
    <col min="1" max="1" width="31.5703125" customWidth="1"/>
    <col min="2" max="2" width="9.28515625" style="151" customWidth="1"/>
    <col min="3" max="3" width="8.42578125" customWidth="1"/>
    <col min="4" max="4" width="0.42578125" customWidth="1"/>
    <col min="5" max="5" width="7.85546875" customWidth="1"/>
    <col min="6" max="6" width="1.42578125" customWidth="1"/>
    <col min="7" max="7" width="6.5703125" customWidth="1"/>
    <col min="8" max="8" width="2.5703125" customWidth="1"/>
    <col min="9" max="9" width="6.7109375" customWidth="1"/>
    <col min="10" max="10" width="0.42578125" customWidth="1"/>
    <col min="11" max="11" width="5.7109375" customWidth="1"/>
    <col min="12" max="12" width="2.42578125" customWidth="1"/>
    <col min="13" max="13" width="7.42578125" customWidth="1"/>
    <col min="14" max="16" width="7.42578125" style="121" customWidth="1"/>
    <col min="17" max="17" width="7" customWidth="1"/>
  </cols>
  <sheetData>
    <row r="1" spans="1:21" x14ac:dyDescent="0.2">
      <c r="A1" s="195" t="s">
        <v>2</v>
      </c>
      <c r="B1" s="288" t="s">
        <v>115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90"/>
    </row>
    <row r="2" spans="1:21" x14ac:dyDescent="0.2">
      <c r="A2" s="196"/>
      <c r="B2" s="228" t="s">
        <v>29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348"/>
    </row>
    <row r="3" spans="1:21" ht="12.75" customHeight="1" x14ac:dyDescent="0.2">
      <c r="A3" s="196"/>
      <c r="B3" s="210" t="s">
        <v>147</v>
      </c>
      <c r="C3" s="336" t="s">
        <v>124</v>
      </c>
      <c r="D3" s="337"/>
      <c r="E3" s="336" t="s">
        <v>126</v>
      </c>
      <c r="F3" s="337"/>
      <c r="G3" s="336" t="s">
        <v>127</v>
      </c>
      <c r="H3" s="337"/>
      <c r="I3" s="336" t="s">
        <v>128</v>
      </c>
      <c r="J3" s="337"/>
      <c r="K3" s="336" t="s">
        <v>129</v>
      </c>
      <c r="L3" s="337"/>
      <c r="M3" s="220" t="s">
        <v>131</v>
      </c>
      <c r="N3" s="220" t="s">
        <v>125</v>
      </c>
      <c r="O3" s="220" t="s">
        <v>130</v>
      </c>
      <c r="P3" s="220" t="s">
        <v>125</v>
      </c>
      <c r="Q3" s="220" t="s">
        <v>132</v>
      </c>
      <c r="R3" s="220" t="s">
        <v>148</v>
      </c>
      <c r="S3" s="220" t="s">
        <v>149</v>
      </c>
      <c r="T3" s="220" t="s">
        <v>150</v>
      </c>
      <c r="U3" s="220" t="s">
        <v>151</v>
      </c>
    </row>
    <row r="4" spans="1:21" x14ac:dyDescent="0.2">
      <c r="A4" s="196"/>
      <c r="B4" s="255"/>
      <c r="C4" s="338"/>
      <c r="D4" s="339"/>
      <c r="E4" s="338"/>
      <c r="F4" s="339"/>
      <c r="G4" s="338"/>
      <c r="H4" s="339"/>
      <c r="I4" s="338"/>
      <c r="J4" s="339"/>
      <c r="K4" s="338"/>
      <c r="L4" s="339"/>
      <c r="M4" s="250"/>
      <c r="N4" s="250"/>
      <c r="O4" s="250"/>
      <c r="P4" s="250"/>
      <c r="Q4" s="250"/>
      <c r="R4" s="250"/>
      <c r="S4" s="346"/>
      <c r="T4" s="346"/>
      <c r="U4" s="346"/>
    </row>
    <row r="5" spans="1:21" ht="12.75" customHeight="1" x14ac:dyDescent="0.2">
      <c r="A5" s="196"/>
      <c r="B5" s="255"/>
      <c r="C5" s="338"/>
      <c r="D5" s="339"/>
      <c r="E5" s="338"/>
      <c r="F5" s="339"/>
      <c r="G5" s="338"/>
      <c r="H5" s="339"/>
      <c r="I5" s="338"/>
      <c r="J5" s="339"/>
      <c r="K5" s="338"/>
      <c r="L5" s="339"/>
      <c r="M5" s="250"/>
      <c r="N5" s="250"/>
      <c r="O5" s="250"/>
      <c r="P5" s="250"/>
      <c r="Q5" s="250"/>
      <c r="R5" s="250"/>
      <c r="S5" s="346"/>
      <c r="T5" s="346"/>
      <c r="U5" s="346"/>
    </row>
    <row r="6" spans="1:21" ht="65.25" customHeight="1" x14ac:dyDescent="0.2">
      <c r="A6" s="197"/>
      <c r="B6" s="211"/>
      <c r="C6" s="340"/>
      <c r="D6" s="341"/>
      <c r="E6" s="340"/>
      <c r="F6" s="341"/>
      <c r="G6" s="340"/>
      <c r="H6" s="341"/>
      <c r="I6" s="340"/>
      <c r="J6" s="341"/>
      <c r="K6" s="340"/>
      <c r="L6" s="341"/>
      <c r="M6" s="221"/>
      <c r="N6" s="221"/>
      <c r="O6" s="221"/>
      <c r="P6" s="221"/>
      <c r="Q6" s="221"/>
      <c r="R6" s="221"/>
      <c r="S6" s="347"/>
      <c r="T6" s="347"/>
      <c r="U6" s="347"/>
    </row>
    <row r="7" spans="1:21" x14ac:dyDescent="0.2">
      <c r="A7" s="122" t="s">
        <v>123</v>
      </c>
      <c r="B7" s="122">
        <v>86</v>
      </c>
      <c r="C7" s="333">
        <v>87</v>
      </c>
      <c r="D7" s="335"/>
      <c r="E7" s="333">
        <v>88</v>
      </c>
      <c r="F7" s="335"/>
      <c r="G7" s="333">
        <v>89</v>
      </c>
      <c r="H7" s="335"/>
      <c r="I7" s="344">
        <v>90</v>
      </c>
      <c r="J7" s="345"/>
      <c r="K7" s="344">
        <v>91</v>
      </c>
      <c r="L7" s="345"/>
      <c r="M7" s="123">
        <v>92</v>
      </c>
      <c r="N7" s="123">
        <v>93</v>
      </c>
      <c r="O7" s="123">
        <v>94</v>
      </c>
      <c r="P7" s="123">
        <v>95</v>
      </c>
      <c r="Q7" s="123">
        <v>96</v>
      </c>
      <c r="R7" s="122">
        <v>97</v>
      </c>
      <c r="S7" s="123">
        <v>98</v>
      </c>
      <c r="T7" s="122">
        <v>99</v>
      </c>
      <c r="U7" s="122">
        <v>100</v>
      </c>
    </row>
    <row r="8" spans="1:21" ht="34.5" customHeight="1" x14ac:dyDescent="0.2">
      <c r="A8" s="20" t="s">
        <v>44</v>
      </c>
      <c r="B8" s="164">
        <f>SUM(B9:B11)</f>
        <v>241</v>
      </c>
      <c r="C8" s="236">
        <f t="shared" ref="C8:L8" si="0">SUM(C9:C11)</f>
        <v>141</v>
      </c>
      <c r="D8" s="237">
        <f t="shared" si="0"/>
        <v>0</v>
      </c>
      <c r="E8" s="236">
        <f t="shared" si="0"/>
        <v>30</v>
      </c>
      <c r="F8" s="237">
        <f t="shared" si="0"/>
        <v>0</v>
      </c>
      <c r="G8" s="236">
        <f t="shared" si="0"/>
        <v>25</v>
      </c>
      <c r="H8" s="237">
        <f t="shared" si="0"/>
        <v>0</v>
      </c>
      <c r="I8" s="236">
        <f t="shared" si="0"/>
        <v>1041</v>
      </c>
      <c r="J8" s="237">
        <f t="shared" si="0"/>
        <v>0</v>
      </c>
      <c r="K8" s="236">
        <f t="shared" si="0"/>
        <v>7</v>
      </c>
      <c r="L8" s="237">
        <f t="shared" si="0"/>
        <v>0</v>
      </c>
      <c r="M8" s="21">
        <f t="shared" ref="M8:U8" si="1">SUM(M9:M11)</f>
        <v>60866</v>
      </c>
      <c r="N8" s="21">
        <f t="shared" si="1"/>
        <v>0</v>
      </c>
      <c r="O8" s="21">
        <f t="shared" si="1"/>
        <v>25848</v>
      </c>
      <c r="P8" s="21">
        <f t="shared" si="1"/>
        <v>0</v>
      </c>
      <c r="Q8" s="21">
        <f t="shared" si="1"/>
        <v>18336</v>
      </c>
      <c r="R8" s="136">
        <f t="shared" si="1"/>
        <v>41325</v>
      </c>
      <c r="S8" s="136">
        <f t="shared" si="1"/>
        <v>0</v>
      </c>
      <c r="T8" s="136">
        <f t="shared" si="1"/>
        <v>67204</v>
      </c>
      <c r="U8" s="136">
        <f t="shared" si="1"/>
        <v>0</v>
      </c>
    </row>
    <row r="9" spans="1:21" ht="16.5" customHeight="1" x14ac:dyDescent="0.2">
      <c r="A9" s="5" t="s">
        <v>36</v>
      </c>
      <c r="B9" s="168">
        <v>228</v>
      </c>
      <c r="C9" s="238">
        <v>139</v>
      </c>
      <c r="D9" s="239"/>
      <c r="E9" s="238">
        <v>30</v>
      </c>
      <c r="F9" s="239"/>
      <c r="G9" s="238">
        <v>25</v>
      </c>
      <c r="H9" s="239"/>
      <c r="I9" s="238">
        <v>1034</v>
      </c>
      <c r="J9" s="239"/>
      <c r="K9" s="238">
        <v>5</v>
      </c>
      <c r="L9" s="239"/>
      <c r="M9" s="19">
        <v>59084</v>
      </c>
      <c r="N9" s="19">
        <v>0</v>
      </c>
      <c r="O9" s="19">
        <v>25379</v>
      </c>
      <c r="P9" s="19">
        <v>0</v>
      </c>
      <c r="Q9" s="19">
        <v>17867</v>
      </c>
      <c r="R9" s="169">
        <v>41072</v>
      </c>
      <c r="S9" s="169">
        <v>0</v>
      </c>
      <c r="T9" s="169">
        <v>58656</v>
      </c>
      <c r="U9" s="169">
        <v>0</v>
      </c>
    </row>
    <row r="10" spans="1:21" ht="24.75" customHeight="1" x14ac:dyDescent="0.2">
      <c r="A10" s="5" t="s">
        <v>37</v>
      </c>
      <c r="B10" s="168">
        <v>0</v>
      </c>
      <c r="C10" s="238">
        <v>0</v>
      </c>
      <c r="D10" s="239"/>
      <c r="E10" s="238">
        <v>0</v>
      </c>
      <c r="F10" s="239"/>
      <c r="G10" s="238">
        <v>0</v>
      </c>
      <c r="H10" s="239"/>
      <c r="I10" s="202">
        <v>5</v>
      </c>
      <c r="J10" s="204"/>
      <c r="K10" s="238">
        <v>0</v>
      </c>
      <c r="L10" s="239"/>
      <c r="M10" s="19">
        <v>360</v>
      </c>
      <c r="N10" s="19">
        <v>0</v>
      </c>
      <c r="O10" s="19">
        <v>236</v>
      </c>
      <c r="P10" s="19">
        <v>0</v>
      </c>
      <c r="Q10" s="19">
        <v>236</v>
      </c>
      <c r="R10" s="22">
        <v>54</v>
      </c>
      <c r="S10" s="22">
        <v>0</v>
      </c>
      <c r="T10" s="22">
        <v>89</v>
      </c>
      <c r="U10" s="22">
        <v>0</v>
      </c>
    </row>
    <row r="11" spans="1:21" ht="29.25" customHeight="1" x14ac:dyDescent="0.2">
      <c r="A11" s="5" t="s">
        <v>38</v>
      </c>
      <c r="B11" s="168">
        <v>13</v>
      </c>
      <c r="C11" s="238">
        <v>2</v>
      </c>
      <c r="D11" s="239"/>
      <c r="E11" s="238">
        <v>0</v>
      </c>
      <c r="F11" s="239"/>
      <c r="G11" s="238">
        <v>0</v>
      </c>
      <c r="H11" s="239"/>
      <c r="I11" s="202">
        <v>2</v>
      </c>
      <c r="J11" s="204"/>
      <c r="K11" s="238">
        <v>2</v>
      </c>
      <c r="L11" s="239"/>
      <c r="M11" s="19">
        <v>1422</v>
      </c>
      <c r="N11" s="19">
        <v>0</v>
      </c>
      <c r="O11" s="19">
        <v>233</v>
      </c>
      <c r="P11" s="19">
        <v>0</v>
      </c>
      <c r="Q11" s="19">
        <v>233</v>
      </c>
      <c r="R11" s="22">
        <v>199</v>
      </c>
      <c r="S11" s="22">
        <v>0</v>
      </c>
      <c r="T11" s="22">
        <v>8459</v>
      </c>
      <c r="U11" s="22">
        <v>0</v>
      </c>
    </row>
    <row r="12" spans="1:21" ht="27" customHeight="1" x14ac:dyDescent="0.2">
      <c r="A12" s="20" t="s">
        <v>66</v>
      </c>
      <c r="B12" s="164">
        <f>SUM(B13:B16)</f>
        <v>0</v>
      </c>
      <c r="C12" s="236">
        <f t="shared" ref="C12:L12" si="2">SUM(C13:C16)</f>
        <v>124</v>
      </c>
      <c r="D12" s="237">
        <f t="shared" si="2"/>
        <v>0</v>
      </c>
      <c r="E12" s="236">
        <f t="shared" si="2"/>
        <v>46</v>
      </c>
      <c r="F12" s="237">
        <f t="shared" si="2"/>
        <v>0</v>
      </c>
      <c r="G12" s="236">
        <f t="shared" si="2"/>
        <v>70</v>
      </c>
      <c r="H12" s="237">
        <f t="shared" si="2"/>
        <v>0</v>
      </c>
      <c r="I12" s="236">
        <f t="shared" si="2"/>
        <v>77</v>
      </c>
      <c r="J12" s="237">
        <f t="shared" si="2"/>
        <v>0</v>
      </c>
      <c r="K12" s="236">
        <f t="shared" si="2"/>
        <v>24</v>
      </c>
      <c r="L12" s="237">
        <f t="shared" si="2"/>
        <v>0</v>
      </c>
      <c r="M12" s="163">
        <f t="shared" ref="M12:U12" si="3">SUM(M13:M16)</f>
        <v>30454</v>
      </c>
      <c r="N12" s="163">
        <f t="shared" si="3"/>
        <v>22252</v>
      </c>
      <c r="O12" s="163">
        <f t="shared" si="3"/>
        <v>19486</v>
      </c>
      <c r="P12" s="163">
        <f t="shared" si="3"/>
        <v>108</v>
      </c>
      <c r="Q12" s="163">
        <f t="shared" si="3"/>
        <v>23494</v>
      </c>
      <c r="R12" s="163">
        <f t="shared" si="3"/>
        <v>20373</v>
      </c>
      <c r="S12" s="163">
        <f t="shared" si="3"/>
        <v>5795</v>
      </c>
      <c r="T12" s="163">
        <f t="shared" si="3"/>
        <v>160624</v>
      </c>
      <c r="U12" s="163">
        <f t="shared" si="3"/>
        <v>25858</v>
      </c>
    </row>
    <row r="13" spans="1:21" ht="32.25" customHeight="1" x14ac:dyDescent="0.2">
      <c r="A13" s="40" t="s">
        <v>67</v>
      </c>
      <c r="B13" s="170">
        <v>0</v>
      </c>
      <c r="C13" s="238">
        <v>30</v>
      </c>
      <c r="D13" s="239"/>
      <c r="E13" s="238">
        <v>19</v>
      </c>
      <c r="F13" s="239"/>
      <c r="G13" s="238">
        <v>15</v>
      </c>
      <c r="H13" s="239"/>
      <c r="I13" s="238">
        <v>17</v>
      </c>
      <c r="J13" s="239"/>
      <c r="K13" s="238">
        <v>21</v>
      </c>
      <c r="L13" s="239"/>
      <c r="M13" s="19">
        <v>3280</v>
      </c>
      <c r="N13" s="19">
        <v>0</v>
      </c>
      <c r="O13" s="19">
        <v>2662</v>
      </c>
      <c r="P13" s="19">
        <v>0</v>
      </c>
      <c r="Q13" s="19">
        <v>5019</v>
      </c>
      <c r="R13" s="22">
        <v>0</v>
      </c>
      <c r="S13" s="22">
        <v>0</v>
      </c>
      <c r="T13" s="22">
        <v>0</v>
      </c>
      <c r="U13" s="22">
        <v>0</v>
      </c>
    </row>
    <row r="14" spans="1:21" ht="42" customHeight="1" x14ac:dyDescent="0.2">
      <c r="A14" s="40" t="s">
        <v>72</v>
      </c>
      <c r="B14" s="170">
        <v>0</v>
      </c>
      <c r="C14" s="238">
        <v>9</v>
      </c>
      <c r="D14" s="239"/>
      <c r="E14" s="238">
        <v>4</v>
      </c>
      <c r="F14" s="239"/>
      <c r="G14" s="238">
        <v>10</v>
      </c>
      <c r="H14" s="239"/>
      <c r="I14" s="238">
        <v>7</v>
      </c>
      <c r="J14" s="239"/>
      <c r="K14" s="238">
        <v>0</v>
      </c>
      <c r="L14" s="239"/>
      <c r="M14" s="19">
        <v>1605</v>
      </c>
      <c r="N14" s="19">
        <v>80</v>
      </c>
      <c r="O14" s="19">
        <v>1109</v>
      </c>
      <c r="P14" s="19">
        <v>93</v>
      </c>
      <c r="Q14" s="19">
        <v>1642</v>
      </c>
      <c r="R14" s="22">
        <v>0</v>
      </c>
      <c r="S14" s="22">
        <v>0</v>
      </c>
      <c r="T14" s="22">
        <v>0</v>
      </c>
      <c r="U14" s="22">
        <v>0</v>
      </c>
    </row>
    <row r="15" spans="1:21" ht="43.5" customHeight="1" x14ac:dyDescent="0.2">
      <c r="A15" s="40" t="s">
        <v>73</v>
      </c>
      <c r="B15" s="170">
        <v>0</v>
      </c>
      <c r="C15" s="238">
        <v>4</v>
      </c>
      <c r="D15" s="239"/>
      <c r="E15" s="238">
        <v>0</v>
      </c>
      <c r="F15" s="239"/>
      <c r="G15" s="238">
        <v>6</v>
      </c>
      <c r="H15" s="239"/>
      <c r="I15" s="238">
        <v>8</v>
      </c>
      <c r="J15" s="239"/>
      <c r="K15" s="238">
        <v>1</v>
      </c>
      <c r="L15" s="239"/>
      <c r="M15" s="19">
        <v>711</v>
      </c>
      <c r="N15" s="19">
        <v>31</v>
      </c>
      <c r="O15" s="19">
        <v>362</v>
      </c>
      <c r="P15" s="19">
        <v>15</v>
      </c>
      <c r="Q15" s="19">
        <v>743</v>
      </c>
      <c r="R15" s="22">
        <v>0</v>
      </c>
      <c r="S15" s="22">
        <v>0</v>
      </c>
      <c r="T15" s="22">
        <v>0</v>
      </c>
      <c r="U15" s="22">
        <v>0</v>
      </c>
    </row>
    <row r="16" spans="1:21" ht="30" customHeight="1" x14ac:dyDescent="0.2">
      <c r="A16" s="40" t="s">
        <v>74</v>
      </c>
      <c r="B16" s="170">
        <v>0</v>
      </c>
      <c r="C16" s="301">
        <v>81</v>
      </c>
      <c r="D16" s="303"/>
      <c r="E16" s="301">
        <v>23</v>
      </c>
      <c r="F16" s="303"/>
      <c r="G16" s="301">
        <v>39</v>
      </c>
      <c r="H16" s="303"/>
      <c r="I16" s="301">
        <v>45</v>
      </c>
      <c r="J16" s="303"/>
      <c r="K16" s="301">
        <v>2</v>
      </c>
      <c r="L16" s="303"/>
      <c r="M16" s="65">
        <v>24858</v>
      </c>
      <c r="N16" s="65">
        <v>22141</v>
      </c>
      <c r="O16" s="65">
        <v>15353</v>
      </c>
      <c r="P16" s="65">
        <v>0</v>
      </c>
      <c r="Q16" s="65">
        <v>16090</v>
      </c>
      <c r="R16" s="22">
        <v>20373</v>
      </c>
      <c r="S16" s="22">
        <v>5795</v>
      </c>
      <c r="T16" s="22">
        <v>160624</v>
      </c>
      <c r="U16" s="22">
        <v>25858</v>
      </c>
    </row>
    <row r="17" spans="1:21" ht="42" customHeight="1" x14ac:dyDescent="0.2">
      <c r="A17" s="91" t="s">
        <v>75</v>
      </c>
      <c r="B17" s="163">
        <v>1</v>
      </c>
      <c r="C17" s="236">
        <v>2</v>
      </c>
      <c r="D17" s="237">
        <f t="shared" ref="D17:L17" si="4">SUM(D22:D25)</f>
        <v>0</v>
      </c>
      <c r="E17" s="236">
        <v>3</v>
      </c>
      <c r="F17" s="237">
        <f t="shared" si="4"/>
        <v>0</v>
      </c>
      <c r="G17" s="236">
        <v>1</v>
      </c>
      <c r="H17" s="237">
        <f t="shared" si="4"/>
        <v>0</v>
      </c>
      <c r="I17" s="236">
        <v>0</v>
      </c>
      <c r="J17" s="237">
        <f t="shared" si="4"/>
        <v>0</v>
      </c>
      <c r="K17" s="304">
        <v>0</v>
      </c>
      <c r="L17" s="306">
        <f t="shared" si="4"/>
        <v>0</v>
      </c>
      <c r="M17" s="163">
        <v>111</v>
      </c>
      <c r="N17" s="163">
        <v>0</v>
      </c>
      <c r="O17" s="163">
        <v>111</v>
      </c>
      <c r="P17" s="163">
        <v>0</v>
      </c>
      <c r="Q17" s="163">
        <v>248</v>
      </c>
      <c r="R17" s="163">
        <v>126.3</v>
      </c>
      <c r="S17" s="163">
        <v>21</v>
      </c>
      <c r="T17" s="163">
        <v>842</v>
      </c>
      <c r="U17" s="163">
        <v>85</v>
      </c>
    </row>
    <row r="18" spans="1:21" ht="24.75" customHeight="1" x14ac:dyDescent="0.2">
      <c r="A18" s="20" t="s">
        <v>68</v>
      </c>
      <c r="B18" s="163">
        <f>SUM(B22:B25)</f>
        <v>2</v>
      </c>
      <c r="C18" s="236">
        <f t="shared" ref="C18:L18" si="5">SUM(C22:C25)</f>
        <v>5</v>
      </c>
      <c r="D18" s="237">
        <f t="shared" si="5"/>
        <v>0</v>
      </c>
      <c r="E18" s="236">
        <f t="shared" si="5"/>
        <v>2</v>
      </c>
      <c r="F18" s="237">
        <f t="shared" si="5"/>
        <v>0</v>
      </c>
      <c r="G18" s="236">
        <f t="shared" si="5"/>
        <v>1</v>
      </c>
      <c r="H18" s="237">
        <f t="shared" si="5"/>
        <v>0</v>
      </c>
      <c r="I18" s="236">
        <f t="shared" si="5"/>
        <v>0</v>
      </c>
      <c r="J18" s="237">
        <f t="shared" si="5"/>
        <v>0</v>
      </c>
      <c r="K18" s="236">
        <f t="shared" si="5"/>
        <v>0</v>
      </c>
      <c r="L18" s="237">
        <f t="shared" si="5"/>
        <v>0</v>
      </c>
      <c r="M18" s="163">
        <f t="shared" ref="M18:U18" si="6">SUM(M22:M25)</f>
        <v>180</v>
      </c>
      <c r="N18" s="163">
        <f t="shared" si="6"/>
        <v>0</v>
      </c>
      <c r="O18" s="163">
        <f t="shared" si="6"/>
        <v>130</v>
      </c>
      <c r="P18" s="163">
        <f t="shared" si="6"/>
        <v>0</v>
      </c>
      <c r="Q18" s="163">
        <f t="shared" si="6"/>
        <v>88</v>
      </c>
      <c r="R18" s="163">
        <f t="shared" si="6"/>
        <v>20</v>
      </c>
      <c r="S18" s="163">
        <f t="shared" si="6"/>
        <v>0</v>
      </c>
      <c r="T18" s="163">
        <f t="shared" si="6"/>
        <v>1027</v>
      </c>
      <c r="U18" s="163">
        <f t="shared" si="6"/>
        <v>1027</v>
      </c>
    </row>
    <row r="19" spans="1:21" ht="28.5" customHeight="1" x14ac:dyDescent="0.2">
      <c r="A19" s="37" t="s">
        <v>46</v>
      </c>
      <c r="B19" s="165">
        <f>SUM(B20:B25)</f>
        <v>3</v>
      </c>
      <c r="C19" s="342">
        <f t="shared" ref="C19:L19" si="7">SUM(C20:C25)</f>
        <v>13</v>
      </c>
      <c r="D19" s="343">
        <f t="shared" si="7"/>
        <v>0</v>
      </c>
      <c r="E19" s="342">
        <f t="shared" si="7"/>
        <v>7</v>
      </c>
      <c r="F19" s="343">
        <f t="shared" si="7"/>
        <v>0</v>
      </c>
      <c r="G19" s="342">
        <f t="shared" si="7"/>
        <v>6</v>
      </c>
      <c r="H19" s="343">
        <f t="shared" si="7"/>
        <v>0</v>
      </c>
      <c r="I19" s="342">
        <f t="shared" si="7"/>
        <v>0</v>
      </c>
      <c r="J19" s="343">
        <f t="shared" si="7"/>
        <v>0</v>
      </c>
      <c r="K19" s="342">
        <f t="shared" si="7"/>
        <v>0</v>
      </c>
      <c r="L19" s="343">
        <f t="shared" si="7"/>
        <v>0</v>
      </c>
      <c r="M19" s="165">
        <f t="shared" ref="M19:U19" si="8">SUM(M20:M25)</f>
        <v>419</v>
      </c>
      <c r="N19" s="165">
        <f t="shared" si="8"/>
        <v>0</v>
      </c>
      <c r="O19" s="165">
        <f t="shared" si="8"/>
        <v>331</v>
      </c>
      <c r="P19" s="165">
        <f t="shared" si="8"/>
        <v>0</v>
      </c>
      <c r="Q19" s="165">
        <f t="shared" si="8"/>
        <v>630</v>
      </c>
      <c r="R19" s="165">
        <f t="shared" si="8"/>
        <v>297</v>
      </c>
      <c r="S19" s="165">
        <f t="shared" si="8"/>
        <v>134</v>
      </c>
      <c r="T19" s="165">
        <f t="shared" si="8"/>
        <v>3973</v>
      </c>
      <c r="U19" s="165">
        <f t="shared" si="8"/>
        <v>2054</v>
      </c>
    </row>
    <row r="20" spans="1:21" ht="36.75" customHeight="1" x14ac:dyDescent="0.2">
      <c r="A20" s="42" t="s">
        <v>47</v>
      </c>
      <c r="B20" s="172">
        <v>0</v>
      </c>
      <c r="C20" s="265">
        <v>8</v>
      </c>
      <c r="D20" s="266"/>
      <c r="E20" s="265">
        <v>5</v>
      </c>
      <c r="F20" s="266"/>
      <c r="G20" s="265">
        <v>5</v>
      </c>
      <c r="H20" s="266"/>
      <c r="I20" s="265">
        <v>0</v>
      </c>
      <c r="J20" s="266"/>
      <c r="K20" s="265">
        <v>0</v>
      </c>
      <c r="L20" s="266"/>
      <c r="M20" s="68">
        <v>96</v>
      </c>
      <c r="N20" s="68">
        <v>0</v>
      </c>
      <c r="O20" s="68">
        <v>89</v>
      </c>
      <c r="P20" s="68">
        <v>0</v>
      </c>
      <c r="Q20" s="69">
        <v>376</v>
      </c>
      <c r="R20" s="22">
        <v>67</v>
      </c>
      <c r="S20" s="22">
        <v>17</v>
      </c>
      <c r="T20" s="22">
        <v>1312</v>
      </c>
      <c r="U20" s="22">
        <v>597</v>
      </c>
    </row>
    <row r="21" spans="1:21" ht="18" customHeight="1" x14ac:dyDescent="0.2">
      <c r="A21" s="132" t="s">
        <v>48</v>
      </c>
      <c r="B21" s="173">
        <v>1</v>
      </c>
      <c r="C21" s="326">
        <v>0</v>
      </c>
      <c r="D21" s="328"/>
      <c r="E21" s="326">
        <v>0</v>
      </c>
      <c r="F21" s="328"/>
      <c r="G21" s="326">
        <v>0</v>
      </c>
      <c r="H21" s="328"/>
      <c r="I21" s="326">
        <v>0</v>
      </c>
      <c r="J21" s="328"/>
      <c r="K21" s="326">
        <v>0</v>
      </c>
      <c r="L21" s="328"/>
      <c r="M21" s="78">
        <v>143</v>
      </c>
      <c r="N21" s="78">
        <v>0</v>
      </c>
      <c r="O21" s="78">
        <v>112</v>
      </c>
      <c r="P21" s="78">
        <v>0</v>
      </c>
      <c r="Q21" s="78">
        <v>166</v>
      </c>
      <c r="R21" s="22">
        <v>210</v>
      </c>
      <c r="S21" s="22">
        <v>117</v>
      </c>
      <c r="T21" s="22">
        <v>1634</v>
      </c>
      <c r="U21" s="22">
        <v>430</v>
      </c>
    </row>
    <row r="22" spans="1:21" ht="42.75" customHeight="1" x14ac:dyDescent="0.2">
      <c r="A22" s="42" t="s">
        <v>49</v>
      </c>
      <c r="B22" s="172">
        <v>0</v>
      </c>
      <c r="C22" s="326">
        <v>0</v>
      </c>
      <c r="D22" s="328"/>
      <c r="E22" s="326">
        <v>0</v>
      </c>
      <c r="F22" s="328"/>
      <c r="G22" s="329">
        <v>0</v>
      </c>
      <c r="H22" s="331"/>
      <c r="I22" s="329">
        <v>0</v>
      </c>
      <c r="J22" s="331"/>
      <c r="K22" s="329">
        <v>0</v>
      </c>
      <c r="L22" s="331"/>
      <c r="M22" s="81">
        <v>9</v>
      </c>
      <c r="N22" s="81">
        <v>0</v>
      </c>
      <c r="O22" s="81">
        <v>8</v>
      </c>
      <c r="P22" s="81">
        <v>0</v>
      </c>
      <c r="Q22" s="81">
        <v>8</v>
      </c>
      <c r="R22" s="22">
        <v>0</v>
      </c>
      <c r="S22" s="22">
        <v>0</v>
      </c>
      <c r="T22" s="22">
        <v>0</v>
      </c>
      <c r="U22" s="22">
        <v>1027</v>
      </c>
    </row>
    <row r="23" spans="1:21" ht="27.75" customHeight="1" x14ac:dyDescent="0.2">
      <c r="A23" s="44" t="s">
        <v>69</v>
      </c>
      <c r="B23" s="174">
        <v>0</v>
      </c>
      <c r="C23" s="274">
        <v>3</v>
      </c>
      <c r="D23" s="275"/>
      <c r="E23" s="274">
        <v>1</v>
      </c>
      <c r="F23" s="275"/>
      <c r="G23" s="274">
        <v>0</v>
      </c>
      <c r="H23" s="275"/>
      <c r="I23" s="274">
        <v>0</v>
      </c>
      <c r="J23" s="275"/>
      <c r="K23" s="274">
        <v>0</v>
      </c>
      <c r="L23" s="275"/>
      <c r="M23" s="46">
        <v>92</v>
      </c>
      <c r="N23" s="46">
        <v>0</v>
      </c>
      <c r="O23" s="46">
        <v>59</v>
      </c>
      <c r="P23" s="46">
        <v>0</v>
      </c>
      <c r="Q23" s="46">
        <v>25</v>
      </c>
      <c r="R23" s="22">
        <v>0</v>
      </c>
      <c r="S23" s="22">
        <v>0</v>
      </c>
      <c r="T23" s="22">
        <v>47</v>
      </c>
      <c r="U23" s="22">
        <v>0</v>
      </c>
    </row>
    <row r="24" spans="1:21" ht="27" customHeight="1" x14ac:dyDescent="0.2">
      <c r="A24" s="42" t="s">
        <v>50</v>
      </c>
      <c r="B24" s="172">
        <v>1</v>
      </c>
      <c r="C24" s="320">
        <v>1</v>
      </c>
      <c r="D24" s="322"/>
      <c r="E24" s="320">
        <v>0</v>
      </c>
      <c r="F24" s="322"/>
      <c r="G24" s="320">
        <v>0</v>
      </c>
      <c r="H24" s="322"/>
      <c r="I24" s="320">
        <v>0</v>
      </c>
      <c r="J24" s="322"/>
      <c r="K24" s="320">
        <v>0</v>
      </c>
      <c r="L24" s="322"/>
      <c r="M24" s="76">
        <v>46</v>
      </c>
      <c r="N24" s="76">
        <v>0</v>
      </c>
      <c r="O24" s="76">
        <v>27</v>
      </c>
      <c r="P24" s="76">
        <v>0</v>
      </c>
      <c r="Q24" s="76">
        <v>37</v>
      </c>
      <c r="R24" s="22">
        <v>0</v>
      </c>
      <c r="S24" s="22">
        <v>0</v>
      </c>
      <c r="T24" s="22">
        <v>0</v>
      </c>
      <c r="U24" s="22">
        <v>0</v>
      </c>
    </row>
    <row r="25" spans="1:21" ht="15" customHeight="1" x14ac:dyDescent="0.2">
      <c r="A25" s="42" t="s">
        <v>51</v>
      </c>
      <c r="B25" s="172">
        <v>1</v>
      </c>
      <c r="C25" s="320">
        <v>1</v>
      </c>
      <c r="D25" s="322"/>
      <c r="E25" s="320">
        <v>1</v>
      </c>
      <c r="F25" s="322"/>
      <c r="G25" s="320">
        <v>1</v>
      </c>
      <c r="H25" s="322"/>
      <c r="I25" s="320">
        <v>0</v>
      </c>
      <c r="J25" s="322"/>
      <c r="K25" s="320">
        <v>0</v>
      </c>
      <c r="L25" s="322"/>
      <c r="M25" s="76">
        <v>33</v>
      </c>
      <c r="N25" s="76">
        <v>0</v>
      </c>
      <c r="O25" s="76">
        <v>36</v>
      </c>
      <c r="P25" s="76">
        <v>0</v>
      </c>
      <c r="Q25" s="76">
        <v>18</v>
      </c>
      <c r="R25" s="22">
        <v>20</v>
      </c>
      <c r="S25" s="22">
        <v>0</v>
      </c>
      <c r="T25" s="169">
        <v>980</v>
      </c>
      <c r="U25" s="22">
        <v>0</v>
      </c>
    </row>
    <row r="26" spans="1:21" ht="17.25" customHeight="1" x14ac:dyDescent="0.2">
      <c r="A26" s="93" t="s">
        <v>57</v>
      </c>
      <c r="B26" s="164">
        <f>SUM(B30)</f>
        <v>0</v>
      </c>
      <c r="C26" s="279">
        <f t="shared" ref="C26:L26" si="9">SUM(C30)</f>
        <v>1</v>
      </c>
      <c r="D26" s="280">
        <f t="shared" si="9"/>
        <v>0</v>
      </c>
      <c r="E26" s="279">
        <f t="shared" si="9"/>
        <v>1</v>
      </c>
      <c r="F26" s="280">
        <f t="shared" si="9"/>
        <v>0</v>
      </c>
      <c r="G26" s="279">
        <f t="shared" si="9"/>
        <v>1</v>
      </c>
      <c r="H26" s="280">
        <f t="shared" si="9"/>
        <v>0</v>
      </c>
      <c r="I26" s="279">
        <f t="shared" si="9"/>
        <v>0</v>
      </c>
      <c r="J26" s="280">
        <f t="shared" si="9"/>
        <v>0</v>
      </c>
      <c r="K26" s="279">
        <f t="shared" si="9"/>
        <v>0</v>
      </c>
      <c r="L26" s="280">
        <f t="shared" si="9"/>
        <v>0</v>
      </c>
      <c r="M26" s="163">
        <f t="shared" ref="M26:U26" si="10">SUM(M30)</f>
        <v>60</v>
      </c>
      <c r="N26" s="163">
        <f t="shared" si="10"/>
        <v>0</v>
      </c>
      <c r="O26" s="163">
        <f t="shared" si="10"/>
        <v>55</v>
      </c>
      <c r="P26" s="163">
        <f t="shared" si="10"/>
        <v>0</v>
      </c>
      <c r="Q26" s="163">
        <f t="shared" si="10"/>
        <v>82</v>
      </c>
      <c r="R26" s="163">
        <f t="shared" si="10"/>
        <v>0</v>
      </c>
      <c r="S26" s="163">
        <f t="shared" si="10"/>
        <v>0</v>
      </c>
      <c r="T26" s="163">
        <f t="shared" si="10"/>
        <v>0</v>
      </c>
      <c r="U26" s="163">
        <f t="shared" si="10"/>
        <v>0</v>
      </c>
    </row>
    <row r="27" spans="1:21" ht="26.25" customHeight="1" x14ac:dyDescent="0.2">
      <c r="A27" s="37" t="s">
        <v>56</v>
      </c>
      <c r="B27" s="181">
        <f>SUM(B28:B30)</f>
        <v>0</v>
      </c>
      <c r="C27" s="342">
        <f t="shared" ref="C27:L27" si="11">SUM(C28:C30)</f>
        <v>5</v>
      </c>
      <c r="D27" s="343">
        <f t="shared" si="11"/>
        <v>0</v>
      </c>
      <c r="E27" s="342">
        <f t="shared" si="11"/>
        <v>2</v>
      </c>
      <c r="F27" s="343">
        <f t="shared" si="11"/>
        <v>0</v>
      </c>
      <c r="G27" s="342">
        <f t="shared" si="11"/>
        <v>5</v>
      </c>
      <c r="H27" s="343">
        <f t="shared" si="11"/>
        <v>0</v>
      </c>
      <c r="I27" s="342">
        <f t="shared" si="11"/>
        <v>0</v>
      </c>
      <c r="J27" s="343">
        <f t="shared" si="11"/>
        <v>0</v>
      </c>
      <c r="K27" s="342">
        <f t="shared" si="11"/>
        <v>0</v>
      </c>
      <c r="L27" s="343">
        <f t="shared" si="11"/>
        <v>0</v>
      </c>
      <c r="M27" s="165">
        <f t="shared" ref="M27:U27" si="12">SUM(M28:M30)</f>
        <v>485</v>
      </c>
      <c r="N27" s="165">
        <f t="shared" si="12"/>
        <v>0</v>
      </c>
      <c r="O27" s="165">
        <f t="shared" si="12"/>
        <v>356</v>
      </c>
      <c r="P27" s="165">
        <f t="shared" si="12"/>
        <v>0</v>
      </c>
      <c r="Q27" s="165">
        <f t="shared" si="12"/>
        <v>713</v>
      </c>
      <c r="R27" s="165">
        <f t="shared" si="12"/>
        <v>44</v>
      </c>
      <c r="S27" s="165">
        <f t="shared" si="12"/>
        <v>0</v>
      </c>
      <c r="T27" s="165">
        <f t="shared" si="12"/>
        <v>829</v>
      </c>
      <c r="U27" s="165">
        <f t="shared" si="12"/>
        <v>0</v>
      </c>
    </row>
    <row r="28" spans="1:21" ht="41.25" customHeight="1" x14ac:dyDescent="0.2">
      <c r="A28" s="40" t="s">
        <v>76</v>
      </c>
      <c r="B28" s="170">
        <v>0</v>
      </c>
      <c r="C28" s="238">
        <v>3</v>
      </c>
      <c r="D28" s="239"/>
      <c r="E28" s="238">
        <v>1</v>
      </c>
      <c r="F28" s="239"/>
      <c r="G28" s="238">
        <v>1</v>
      </c>
      <c r="H28" s="239"/>
      <c r="I28" s="238">
        <v>0</v>
      </c>
      <c r="J28" s="239"/>
      <c r="K28" s="238">
        <v>0</v>
      </c>
      <c r="L28" s="239"/>
      <c r="M28" s="19">
        <v>114</v>
      </c>
      <c r="N28" s="19">
        <v>0</v>
      </c>
      <c r="O28" s="19">
        <v>99</v>
      </c>
      <c r="P28" s="19">
        <v>0</v>
      </c>
      <c r="Q28" s="19">
        <v>184</v>
      </c>
      <c r="R28" s="22">
        <v>35</v>
      </c>
      <c r="S28" s="22">
        <v>0</v>
      </c>
      <c r="T28" s="22">
        <v>500</v>
      </c>
      <c r="U28" s="22">
        <v>0</v>
      </c>
    </row>
    <row r="29" spans="1:21" ht="43.5" customHeight="1" x14ac:dyDescent="0.2">
      <c r="A29" s="40" t="s">
        <v>70</v>
      </c>
      <c r="B29" s="170">
        <v>0</v>
      </c>
      <c r="C29" s="238">
        <v>1</v>
      </c>
      <c r="D29" s="239"/>
      <c r="E29" s="238">
        <v>0</v>
      </c>
      <c r="F29" s="239"/>
      <c r="G29" s="238">
        <v>3</v>
      </c>
      <c r="H29" s="239"/>
      <c r="I29" s="238">
        <v>0</v>
      </c>
      <c r="J29" s="239"/>
      <c r="K29" s="238">
        <v>0</v>
      </c>
      <c r="L29" s="239"/>
      <c r="M29" s="19">
        <v>311</v>
      </c>
      <c r="N29" s="19">
        <v>0</v>
      </c>
      <c r="O29" s="19">
        <v>202</v>
      </c>
      <c r="P29" s="19">
        <v>0</v>
      </c>
      <c r="Q29" s="19">
        <v>447</v>
      </c>
      <c r="R29" s="22">
        <v>9</v>
      </c>
      <c r="S29" s="22">
        <v>0</v>
      </c>
      <c r="T29" s="22">
        <v>329</v>
      </c>
      <c r="U29" s="22">
        <v>0</v>
      </c>
    </row>
    <row r="30" spans="1:21" ht="42.75" customHeight="1" x14ac:dyDescent="0.2">
      <c r="A30" s="40" t="s">
        <v>71</v>
      </c>
      <c r="B30" s="170">
        <v>0</v>
      </c>
      <c r="C30" s="238">
        <v>1</v>
      </c>
      <c r="D30" s="239"/>
      <c r="E30" s="238">
        <v>1</v>
      </c>
      <c r="F30" s="239"/>
      <c r="G30" s="238">
        <v>1</v>
      </c>
      <c r="H30" s="239"/>
      <c r="I30" s="238">
        <v>0</v>
      </c>
      <c r="J30" s="239"/>
      <c r="K30" s="238">
        <v>0</v>
      </c>
      <c r="L30" s="239"/>
      <c r="M30" s="19">
        <v>60</v>
      </c>
      <c r="N30" s="19">
        <v>0</v>
      </c>
      <c r="O30" s="19">
        <v>55</v>
      </c>
      <c r="P30" s="19">
        <v>0</v>
      </c>
      <c r="Q30" s="19">
        <v>82</v>
      </c>
      <c r="R30" s="22">
        <v>0</v>
      </c>
      <c r="S30" s="22">
        <v>0</v>
      </c>
      <c r="T30" s="22">
        <v>0</v>
      </c>
      <c r="U30" s="22">
        <v>0</v>
      </c>
    </row>
    <row r="31" spans="1:21" ht="20.25" customHeight="1" x14ac:dyDescent="0.2">
      <c r="A31" s="20" t="s">
        <v>52</v>
      </c>
      <c r="B31" s="20"/>
      <c r="C31" s="236"/>
      <c r="D31" s="237"/>
      <c r="E31" s="236"/>
      <c r="F31" s="237"/>
      <c r="G31" s="236"/>
      <c r="H31" s="237"/>
      <c r="I31" s="236"/>
      <c r="J31" s="237"/>
      <c r="K31" s="236"/>
      <c r="L31" s="237"/>
      <c r="M31" s="21"/>
      <c r="N31" s="21"/>
      <c r="O31" s="21"/>
      <c r="P31" s="21"/>
      <c r="Q31" s="21"/>
      <c r="R31" s="155"/>
      <c r="S31" s="155"/>
      <c r="T31" s="155"/>
      <c r="U31" s="155"/>
    </row>
    <row r="32" spans="1:21" ht="25.5" customHeight="1" x14ac:dyDescent="0.2">
      <c r="A32" s="20" t="s">
        <v>58</v>
      </c>
      <c r="B32" s="164">
        <f>SUM(B33:B34)</f>
        <v>3</v>
      </c>
      <c r="C32" s="236">
        <f t="shared" ref="C32:L32" si="13">SUM(C33:C34)</f>
        <v>3</v>
      </c>
      <c r="D32" s="237">
        <f t="shared" si="13"/>
        <v>0</v>
      </c>
      <c r="E32" s="236">
        <f t="shared" si="13"/>
        <v>2</v>
      </c>
      <c r="F32" s="237">
        <f t="shared" si="13"/>
        <v>0</v>
      </c>
      <c r="G32" s="236">
        <f t="shared" si="13"/>
        <v>2</v>
      </c>
      <c r="H32" s="237">
        <f t="shared" si="13"/>
        <v>0</v>
      </c>
      <c r="I32" s="236">
        <f t="shared" si="13"/>
        <v>0</v>
      </c>
      <c r="J32" s="237">
        <f t="shared" si="13"/>
        <v>0</v>
      </c>
      <c r="K32" s="236">
        <f t="shared" si="13"/>
        <v>23</v>
      </c>
      <c r="L32" s="237">
        <f t="shared" si="13"/>
        <v>0</v>
      </c>
      <c r="M32" s="163">
        <f t="shared" ref="M32:U32" si="14">SUM(M33:M34)</f>
        <v>0</v>
      </c>
      <c r="N32" s="163">
        <f t="shared" si="14"/>
        <v>4</v>
      </c>
      <c r="O32" s="163">
        <f t="shared" si="14"/>
        <v>0</v>
      </c>
      <c r="P32" s="163">
        <f t="shared" si="14"/>
        <v>150</v>
      </c>
      <c r="Q32" s="163">
        <f t="shared" si="14"/>
        <v>0</v>
      </c>
      <c r="R32" s="163">
        <f t="shared" si="14"/>
        <v>0</v>
      </c>
      <c r="S32" s="163">
        <f t="shared" si="14"/>
        <v>0</v>
      </c>
      <c r="T32" s="163">
        <f t="shared" si="14"/>
        <v>0</v>
      </c>
      <c r="U32" s="163">
        <f t="shared" si="14"/>
        <v>0</v>
      </c>
    </row>
    <row r="33" spans="1:21" ht="38.25" customHeight="1" x14ac:dyDescent="0.2">
      <c r="A33" s="44" t="s">
        <v>77</v>
      </c>
      <c r="B33" s="174">
        <v>1</v>
      </c>
      <c r="C33" s="274">
        <v>1</v>
      </c>
      <c r="D33" s="275"/>
      <c r="E33" s="274">
        <v>1</v>
      </c>
      <c r="F33" s="275"/>
      <c r="G33" s="274">
        <v>0</v>
      </c>
      <c r="H33" s="275"/>
      <c r="I33" s="274">
        <v>0</v>
      </c>
      <c r="J33" s="275"/>
      <c r="K33" s="263">
        <v>16</v>
      </c>
      <c r="L33" s="264"/>
      <c r="M33" s="33">
        <v>0</v>
      </c>
      <c r="N33" s="33">
        <v>0</v>
      </c>
      <c r="O33" s="33">
        <v>0</v>
      </c>
      <c r="P33" s="33">
        <v>110</v>
      </c>
      <c r="Q33" s="33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ht="14.25" customHeight="1" x14ac:dyDescent="0.2">
      <c r="A34" s="42" t="s">
        <v>53</v>
      </c>
      <c r="B34" s="172">
        <v>2</v>
      </c>
      <c r="C34" s="263">
        <v>2</v>
      </c>
      <c r="D34" s="264"/>
      <c r="E34" s="263">
        <v>1</v>
      </c>
      <c r="F34" s="264"/>
      <c r="G34" s="263">
        <v>2</v>
      </c>
      <c r="H34" s="264"/>
      <c r="I34" s="263">
        <v>0</v>
      </c>
      <c r="J34" s="264"/>
      <c r="K34" s="263">
        <v>7</v>
      </c>
      <c r="L34" s="264"/>
      <c r="M34" s="33">
        <v>0</v>
      </c>
      <c r="N34" s="33">
        <v>4</v>
      </c>
      <c r="O34" s="33">
        <v>0</v>
      </c>
      <c r="P34" s="33">
        <v>40</v>
      </c>
      <c r="Q34" s="33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ht="26.25" customHeight="1" x14ac:dyDescent="0.2">
      <c r="A35" s="56" t="s">
        <v>78</v>
      </c>
      <c r="B35" s="164">
        <v>0</v>
      </c>
      <c r="C35" s="236">
        <v>1</v>
      </c>
      <c r="D35" s="237"/>
      <c r="E35" s="236">
        <v>0</v>
      </c>
      <c r="F35" s="237"/>
      <c r="G35" s="236">
        <v>0</v>
      </c>
      <c r="H35" s="237"/>
      <c r="I35" s="236">
        <v>0</v>
      </c>
      <c r="J35" s="237"/>
      <c r="K35" s="236">
        <v>0</v>
      </c>
      <c r="L35" s="237"/>
      <c r="M35" s="163">
        <v>65</v>
      </c>
      <c r="N35" s="163">
        <v>0</v>
      </c>
      <c r="O35" s="163">
        <v>65</v>
      </c>
      <c r="P35" s="163">
        <v>0</v>
      </c>
      <c r="Q35" s="163">
        <v>31</v>
      </c>
      <c r="R35" s="163">
        <v>0</v>
      </c>
      <c r="S35" s="163">
        <v>0</v>
      </c>
      <c r="T35" s="163">
        <v>0</v>
      </c>
      <c r="U35" s="163">
        <v>0</v>
      </c>
    </row>
    <row r="36" spans="1:21" ht="14.25" customHeight="1" x14ac:dyDescent="0.2">
      <c r="A36" s="56" t="s">
        <v>54</v>
      </c>
      <c r="B36" s="56"/>
      <c r="C36" s="238"/>
      <c r="D36" s="239"/>
      <c r="E36" s="238"/>
      <c r="F36" s="239"/>
      <c r="G36" s="238"/>
      <c r="H36" s="239"/>
      <c r="I36" s="238"/>
      <c r="J36" s="239"/>
      <c r="K36" s="238"/>
      <c r="L36" s="239"/>
      <c r="M36" s="19"/>
      <c r="N36" s="19"/>
      <c r="O36" s="19"/>
      <c r="P36" s="19"/>
      <c r="Q36" s="19"/>
      <c r="R36" s="155"/>
      <c r="S36" s="155"/>
      <c r="T36" s="155"/>
      <c r="U36" s="155"/>
    </row>
    <row r="37" spans="1:21" ht="37.5" customHeight="1" thickBot="1" x14ac:dyDescent="0.25">
      <c r="A37" s="54" t="s">
        <v>156</v>
      </c>
      <c r="B37" s="164">
        <v>0</v>
      </c>
      <c r="C37" s="236">
        <v>0</v>
      </c>
      <c r="D37" s="237"/>
      <c r="E37" s="236">
        <v>0</v>
      </c>
      <c r="F37" s="237"/>
      <c r="G37" s="236">
        <v>0</v>
      </c>
      <c r="H37" s="237"/>
      <c r="I37" s="236">
        <v>0</v>
      </c>
      <c r="J37" s="237"/>
      <c r="K37" s="236">
        <v>0</v>
      </c>
      <c r="L37" s="237"/>
      <c r="M37" s="163">
        <v>86</v>
      </c>
      <c r="N37" s="163">
        <v>0</v>
      </c>
      <c r="O37" s="163">
        <v>20</v>
      </c>
      <c r="P37" s="163">
        <v>0</v>
      </c>
      <c r="Q37" s="163">
        <v>30</v>
      </c>
      <c r="R37" s="163">
        <v>0</v>
      </c>
      <c r="S37" s="163">
        <v>0</v>
      </c>
      <c r="T37" s="163">
        <v>0</v>
      </c>
      <c r="U37" s="163">
        <v>0</v>
      </c>
    </row>
    <row r="38" spans="1:21" ht="24.75" customHeight="1" thickBot="1" x14ac:dyDescent="0.25">
      <c r="A38" s="83" t="s">
        <v>55</v>
      </c>
      <c r="B38" s="154">
        <f>SUM(B8+B12+B17+B18+B26+B32+B35+B37)</f>
        <v>247</v>
      </c>
      <c r="C38" s="307">
        <f t="shared" ref="C38:L38" si="15">SUM(C8+C12+C17+C18+C26+C32+C35+C37)</f>
        <v>277</v>
      </c>
      <c r="D38" s="309">
        <f t="shared" si="15"/>
        <v>0</v>
      </c>
      <c r="E38" s="307">
        <f t="shared" si="15"/>
        <v>84</v>
      </c>
      <c r="F38" s="309">
        <f t="shared" si="15"/>
        <v>0</v>
      </c>
      <c r="G38" s="307">
        <f t="shared" si="15"/>
        <v>100</v>
      </c>
      <c r="H38" s="309">
        <f t="shared" si="15"/>
        <v>0</v>
      </c>
      <c r="I38" s="307">
        <f t="shared" si="15"/>
        <v>1118</v>
      </c>
      <c r="J38" s="309">
        <f t="shared" si="15"/>
        <v>0</v>
      </c>
      <c r="K38" s="307">
        <f t="shared" si="15"/>
        <v>54</v>
      </c>
      <c r="L38" s="309">
        <f t="shared" si="15"/>
        <v>0</v>
      </c>
      <c r="M38" s="160">
        <f t="shared" ref="M38:U38" si="16">SUM(M8+M12+M17+M18+M26+M32+M35+M37)</f>
        <v>91822</v>
      </c>
      <c r="N38" s="160">
        <f t="shared" si="16"/>
        <v>22256</v>
      </c>
      <c r="O38" s="160">
        <f t="shared" si="16"/>
        <v>45715</v>
      </c>
      <c r="P38" s="160">
        <f t="shared" si="16"/>
        <v>258</v>
      </c>
      <c r="Q38" s="160">
        <f t="shared" si="16"/>
        <v>42309</v>
      </c>
      <c r="R38" s="160">
        <f t="shared" si="16"/>
        <v>61844.3</v>
      </c>
      <c r="S38" s="160">
        <f t="shared" si="16"/>
        <v>5816</v>
      </c>
      <c r="T38" s="160">
        <f t="shared" si="16"/>
        <v>229697</v>
      </c>
      <c r="U38" s="160">
        <f t="shared" si="16"/>
        <v>26970</v>
      </c>
    </row>
  </sheetData>
  <mergeCells count="178">
    <mergeCell ref="R3:R6"/>
    <mergeCell ref="S3:S6"/>
    <mergeCell ref="B1:U1"/>
    <mergeCell ref="B2:U2"/>
    <mergeCell ref="T3:T6"/>
    <mergeCell ref="U3:U6"/>
    <mergeCell ref="K36:L36"/>
    <mergeCell ref="K37:L37"/>
    <mergeCell ref="K38:L38"/>
    <mergeCell ref="K31:L31"/>
    <mergeCell ref="K32:L32"/>
    <mergeCell ref="K33:L33"/>
    <mergeCell ref="K34:L34"/>
    <mergeCell ref="K35:L35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I38:J38"/>
    <mergeCell ref="K3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I33:J33"/>
    <mergeCell ref="I34:J34"/>
    <mergeCell ref="I35:J35"/>
    <mergeCell ref="I36:J36"/>
    <mergeCell ref="I37:J3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E38:F38"/>
    <mergeCell ref="E36:F36"/>
    <mergeCell ref="G35:H35"/>
    <mergeCell ref="G36:H36"/>
    <mergeCell ref="G37:H37"/>
    <mergeCell ref="G38:H38"/>
    <mergeCell ref="I3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G30:H30"/>
    <mergeCell ref="G31:H31"/>
    <mergeCell ref="G32:H32"/>
    <mergeCell ref="G33:H33"/>
    <mergeCell ref="G34:H34"/>
    <mergeCell ref="G25:H25"/>
    <mergeCell ref="G14:H14"/>
    <mergeCell ref="G28:H28"/>
    <mergeCell ref="G29:H29"/>
    <mergeCell ref="G20:H20"/>
    <mergeCell ref="G21:H21"/>
    <mergeCell ref="G22:H22"/>
    <mergeCell ref="G23:H23"/>
    <mergeCell ref="G24:H24"/>
    <mergeCell ref="E37:F37"/>
    <mergeCell ref="G26:H26"/>
    <mergeCell ref="G27:H27"/>
    <mergeCell ref="G15:H15"/>
    <mergeCell ref="G16:H16"/>
    <mergeCell ref="G17:H17"/>
    <mergeCell ref="G18:H18"/>
    <mergeCell ref="G19:H19"/>
    <mergeCell ref="E32:F32"/>
    <mergeCell ref="E33:F33"/>
    <mergeCell ref="E34:F34"/>
    <mergeCell ref="E35:F35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C35:D35"/>
    <mergeCell ref="C36:D36"/>
    <mergeCell ref="C37:D37"/>
    <mergeCell ref="C38:D38"/>
    <mergeCell ref="E3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3:D13"/>
    <mergeCell ref="C14:D14"/>
    <mergeCell ref="A1:A6"/>
    <mergeCell ref="M3:M6"/>
    <mergeCell ref="Q3:Q6"/>
    <mergeCell ref="N3:N6"/>
    <mergeCell ref="O3:O6"/>
    <mergeCell ref="P3:P6"/>
    <mergeCell ref="B3:B6"/>
    <mergeCell ref="C3:D6"/>
    <mergeCell ref="C7:D7"/>
    <mergeCell ref="C8:D8"/>
    <mergeCell ref="C9:D9"/>
    <mergeCell ref="C10:D10"/>
    <mergeCell ref="C11:D11"/>
    <mergeCell ref="C12:D12"/>
    <mergeCell ref="G3:H6"/>
    <mergeCell ref="G7:H7"/>
    <mergeCell ref="G8:H8"/>
    <mergeCell ref="G9:H9"/>
    <mergeCell ref="G10:H10"/>
    <mergeCell ref="G11:H11"/>
    <mergeCell ref="G12:H12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="90" zoomScaleNormal="90" workbookViewId="0">
      <selection activeCell="W22" sqref="W22"/>
    </sheetView>
  </sheetViews>
  <sheetFormatPr defaultRowHeight="12.75" x14ac:dyDescent="0.2"/>
  <cols>
    <col min="1" max="1" width="35.5703125" style="8" customWidth="1"/>
    <col min="2" max="2" width="6.42578125" style="8" customWidth="1"/>
    <col min="3" max="3" width="9" style="8" customWidth="1"/>
    <col min="4" max="4" width="7.7109375" style="8" customWidth="1"/>
    <col min="5" max="5" width="8.42578125" style="8" customWidth="1"/>
    <col min="6" max="6" width="5.42578125" style="8" customWidth="1"/>
    <col min="7" max="8" width="5.5703125" style="8" customWidth="1"/>
    <col min="9" max="9" width="6.42578125" style="8" customWidth="1"/>
    <col min="10" max="10" width="7.28515625" style="8" customWidth="1"/>
    <col min="11" max="11" width="9.7109375" style="8" customWidth="1"/>
    <col min="12" max="12" width="5.5703125" style="8" customWidth="1"/>
    <col min="13" max="13" width="10.42578125" style="8" customWidth="1"/>
    <col min="14" max="14" width="7.42578125" style="8" customWidth="1"/>
    <col min="15" max="15" width="6.85546875" style="8" customWidth="1"/>
    <col min="16" max="16" width="6.28515625" style="8" customWidth="1"/>
    <col min="17" max="17" width="5.42578125" style="8" customWidth="1"/>
    <col min="18" max="18" width="9.140625" style="8" hidden="1" customWidth="1"/>
    <col min="19" max="19" width="6.5703125" style="8" customWidth="1"/>
    <col min="20" max="20" width="6.42578125" style="8" customWidth="1"/>
    <col min="21" max="16384" width="9.140625" style="8"/>
  </cols>
  <sheetData>
    <row r="1" spans="1:20" x14ac:dyDescent="0.2">
      <c r="A1" s="195" t="s">
        <v>2</v>
      </c>
      <c r="B1" s="228" t="s">
        <v>134</v>
      </c>
      <c r="C1" s="289"/>
      <c r="D1" s="289"/>
      <c r="E1" s="289"/>
      <c r="F1" s="289"/>
      <c r="G1" s="289"/>
      <c r="H1" s="289"/>
      <c r="I1" s="290"/>
      <c r="J1" s="349" t="s">
        <v>152</v>
      </c>
      <c r="K1" s="350"/>
      <c r="L1" s="350"/>
      <c r="M1" s="350"/>
      <c r="N1" s="350"/>
      <c r="O1" s="350"/>
      <c r="P1" s="350"/>
      <c r="Q1" s="350"/>
      <c r="R1" s="350"/>
      <c r="S1" s="350"/>
      <c r="T1" s="351"/>
    </row>
    <row r="2" spans="1:20" ht="23.25" customHeight="1" x14ac:dyDescent="0.2">
      <c r="A2" s="196"/>
      <c r="B2" s="291" t="s">
        <v>30</v>
      </c>
      <c r="C2" s="214"/>
      <c r="D2" s="214"/>
      <c r="E2" s="215"/>
      <c r="F2" s="291" t="s">
        <v>31</v>
      </c>
      <c r="G2" s="214"/>
      <c r="H2" s="214"/>
      <c r="I2" s="215"/>
      <c r="J2" s="220" t="s">
        <v>25</v>
      </c>
      <c r="K2" s="355" t="s">
        <v>61</v>
      </c>
      <c r="L2" s="352" t="s">
        <v>153</v>
      </c>
      <c r="M2" s="353"/>
      <c r="N2" s="353"/>
      <c r="O2" s="353"/>
      <c r="P2" s="353"/>
      <c r="Q2" s="354"/>
      <c r="S2" s="337" t="s">
        <v>139</v>
      </c>
      <c r="T2" s="220" t="s">
        <v>155</v>
      </c>
    </row>
    <row r="3" spans="1:20" ht="54.75" customHeight="1" x14ac:dyDescent="0.2">
      <c r="A3" s="196"/>
      <c r="B3" s="200" t="s">
        <v>32</v>
      </c>
      <c r="C3" s="220" t="s">
        <v>135</v>
      </c>
      <c r="D3" s="220" t="s">
        <v>33</v>
      </c>
      <c r="E3" s="220" t="s">
        <v>136</v>
      </c>
      <c r="F3" s="220" t="s">
        <v>32</v>
      </c>
      <c r="G3" s="220" t="s">
        <v>135</v>
      </c>
      <c r="H3" s="220" t="s">
        <v>33</v>
      </c>
      <c r="I3" s="220" t="s">
        <v>137</v>
      </c>
      <c r="J3" s="358"/>
      <c r="K3" s="356"/>
      <c r="L3" s="216" t="s">
        <v>25</v>
      </c>
      <c r="M3" s="220" t="s">
        <v>35</v>
      </c>
      <c r="N3" s="359" t="s">
        <v>34</v>
      </c>
      <c r="O3" s="360"/>
      <c r="P3" s="359" t="s">
        <v>154</v>
      </c>
      <c r="Q3" s="360"/>
      <c r="S3" s="339"/>
      <c r="T3" s="250"/>
    </row>
    <row r="4" spans="1:20" ht="51.75" customHeight="1" x14ac:dyDescent="0.2">
      <c r="A4" s="196"/>
      <c r="B4" s="251"/>
      <c r="C4" s="221"/>
      <c r="D4" s="250"/>
      <c r="E4" s="221"/>
      <c r="F4" s="250"/>
      <c r="G4" s="221"/>
      <c r="H4" s="250"/>
      <c r="I4" s="221"/>
      <c r="J4" s="358"/>
      <c r="K4" s="356"/>
      <c r="L4" s="255"/>
      <c r="M4" s="250"/>
      <c r="N4" s="210" t="s">
        <v>25</v>
      </c>
      <c r="O4" s="218" t="s">
        <v>138</v>
      </c>
      <c r="P4" s="232" t="s">
        <v>25</v>
      </c>
      <c r="Q4" s="220" t="s">
        <v>138</v>
      </c>
      <c r="S4" s="339"/>
      <c r="T4" s="250"/>
    </row>
    <row r="5" spans="1:20" ht="20.25" customHeight="1" x14ac:dyDescent="0.2">
      <c r="A5" s="197"/>
      <c r="B5" s="201"/>
      <c r="C5" s="85" t="s">
        <v>27</v>
      </c>
      <c r="D5" s="221"/>
      <c r="E5" s="85" t="s">
        <v>27</v>
      </c>
      <c r="F5" s="221"/>
      <c r="G5" s="85" t="s">
        <v>27</v>
      </c>
      <c r="H5" s="221"/>
      <c r="I5" s="122" t="s">
        <v>27</v>
      </c>
      <c r="J5" s="194"/>
      <c r="K5" s="357"/>
      <c r="L5" s="211"/>
      <c r="M5" s="221"/>
      <c r="N5" s="211"/>
      <c r="O5" s="201"/>
      <c r="P5" s="233"/>
      <c r="Q5" s="221"/>
      <c r="S5" s="341"/>
      <c r="T5" s="221"/>
    </row>
    <row r="6" spans="1:20" x14ac:dyDescent="0.2">
      <c r="A6" s="13" t="s">
        <v>133</v>
      </c>
      <c r="B6" s="15">
        <v>101</v>
      </c>
      <c r="C6" s="122">
        <v>102</v>
      </c>
      <c r="D6" s="122">
        <v>103</v>
      </c>
      <c r="E6" s="122">
        <v>104</v>
      </c>
      <c r="F6" s="122">
        <v>105</v>
      </c>
      <c r="G6" s="122">
        <v>106</v>
      </c>
      <c r="H6" s="122">
        <v>107</v>
      </c>
      <c r="I6" s="122">
        <v>108</v>
      </c>
      <c r="J6" s="122">
        <v>109</v>
      </c>
      <c r="K6" s="122">
        <v>110</v>
      </c>
      <c r="L6" s="122">
        <v>111</v>
      </c>
      <c r="M6" s="122">
        <v>112</v>
      </c>
      <c r="N6" s="122">
        <v>113</v>
      </c>
      <c r="O6" s="122">
        <v>114</v>
      </c>
      <c r="P6" s="122">
        <v>115</v>
      </c>
      <c r="Q6" s="122">
        <v>116</v>
      </c>
      <c r="R6" s="129"/>
      <c r="S6" s="129">
        <v>117</v>
      </c>
      <c r="T6" s="122">
        <v>118</v>
      </c>
    </row>
    <row r="7" spans="1:20" ht="28.5" customHeight="1" x14ac:dyDescent="0.2">
      <c r="A7" s="20" t="s">
        <v>44</v>
      </c>
      <c r="B7" s="167">
        <f t="shared" ref="B7:Q7" si="0">SUM(B8:B10)</f>
        <v>4790</v>
      </c>
      <c r="C7" s="167">
        <f t="shared" si="0"/>
        <v>5489</v>
      </c>
      <c r="D7" s="167">
        <f t="shared" si="0"/>
        <v>1317</v>
      </c>
      <c r="E7" s="167">
        <f t="shared" si="0"/>
        <v>1750</v>
      </c>
      <c r="F7" s="167">
        <f t="shared" si="0"/>
        <v>15</v>
      </c>
      <c r="G7" s="167">
        <f t="shared" si="0"/>
        <v>10</v>
      </c>
      <c r="H7" s="167">
        <f t="shared" si="0"/>
        <v>0</v>
      </c>
      <c r="I7" s="167">
        <f t="shared" si="0"/>
        <v>0</v>
      </c>
      <c r="J7" s="167">
        <f t="shared" si="0"/>
        <v>3205</v>
      </c>
      <c r="K7" s="167">
        <f t="shared" si="0"/>
        <v>2726.75</v>
      </c>
      <c r="L7" s="167">
        <f t="shared" si="0"/>
        <v>2357</v>
      </c>
      <c r="M7" s="167">
        <f t="shared" si="0"/>
        <v>2146.5</v>
      </c>
      <c r="N7" s="167">
        <f t="shared" si="0"/>
        <v>1255</v>
      </c>
      <c r="O7" s="167">
        <f t="shared" si="0"/>
        <v>670</v>
      </c>
      <c r="P7" s="167">
        <f t="shared" si="0"/>
        <v>1102</v>
      </c>
      <c r="Q7" s="167">
        <f t="shared" si="0"/>
        <v>584</v>
      </c>
      <c r="S7" s="136">
        <f>SUM(S8:S10)</f>
        <v>1123</v>
      </c>
      <c r="T7" s="136">
        <f>SUM(T8:T10)</f>
        <v>36</v>
      </c>
    </row>
    <row r="8" spans="1:20" x14ac:dyDescent="0.2">
      <c r="A8" s="5" t="s">
        <v>36</v>
      </c>
      <c r="B8" s="19">
        <v>1160</v>
      </c>
      <c r="C8" s="19">
        <v>1866</v>
      </c>
      <c r="D8" s="19">
        <v>1310</v>
      </c>
      <c r="E8" s="19">
        <v>1750</v>
      </c>
      <c r="F8" s="19">
        <v>10</v>
      </c>
      <c r="G8" s="19">
        <v>0</v>
      </c>
      <c r="H8" s="19">
        <v>0</v>
      </c>
      <c r="I8" s="19">
        <v>0</v>
      </c>
      <c r="J8" s="19">
        <v>2889</v>
      </c>
      <c r="K8" s="19">
        <v>2446.75</v>
      </c>
      <c r="L8" s="19">
        <v>2143</v>
      </c>
      <c r="M8" s="19">
        <v>1963</v>
      </c>
      <c r="N8" s="19">
        <v>1062</v>
      </c>
      <c r="O8" s="19">
        <v>519</v>
      </c>
      <c r="P8" s="19">
        <v>1081</v>
      </c>
      <c r="Q8" s="19">
        <v>580</v>
      </c>
      <c r="S8" s="145">
        <v>1006</v>
      </c>
      <c r="T8" s="145">
        <v>26</v>
      </c>
    </row>
    <row r="9" spans="1:20" ht="15" customHeight="1" x14ac:dyDescent="0.2">
      <c r="A9" s="5" t="s">
        <v>37</v>
      </c>
      <c r="B9" s="19">
        <v>3630</v>
      </c>
      <c r="C9" s="19">
        <v>3623</v>
      </c>
      <c r="D9" s="19">
        <v>7</v>
      </c>
      <c r="E9" s="19">
        <v>0</v>
      </c>
      <c r="F9" s="19">
        <v>5</v>
      </c>
      <c r="G9" s="19">
        <v>10</v>
      </c>
      <c r="H9" s="19">
        <v>0</v>
      </c>
      <c r="I9" s="19">
        <v>0</v>
      </c>
      <c r="J9" s="19">
        <v>242</v>
      </c>
      <c r="K9" s="19">
        <v>222</v>
      </c>
      <c r="L9" s="19">
        <v>156</v>
      </c>
      <c r="M9" s="19">
        <v>139</v>
      </c>
      <c r="N9" s="19">
        <v>140</v>
      </c>
      <c r="O9" s="19">
        <v>130</v>
      </c>
      <c r="P9" s="19">
        <v>16</v>
      </c>
      <c r="Q9" s="19">
        <v>3</v>
      </c>
      <c r="S9" s="145">
        <v>87</v>
      </c>
      <c r="T9" s="145">
        <v>7</v>
      </c>
    </row>
    <row r="10" spans="1:20" ht="24" x14ac:dyDescent="0.2">
      <c r="A10" s="5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74</v>
      </c>
      <c r="K10" s="19">
        <v>58</v>
      </c>
      <c r="L10" s="19">
        <v>58</v>
      </c>
      <c r="M10" s="19">
        <v>44.5</v>
      </c>
      <c r="N10" s="19">
        <v>53</v>
      </c>
      <c r="O10" s="19">
        <v>21</v>
      </c>
      <c r="P10" s="19">
        <v>5</v>
      </c>
      <c r="Q10" s="19">
        <v>1</v>
      </c>
      <c r="S10" s="19">
        <v>30</v>
      </c>
      <c r="T10" s="19">
        <v>3</v>
      </c>
    </row>
    <row r="11" spans="1:20" ht="24" x14ac:dyDescent="0.2">
      <c r="A11" s="20" t="s">
        <v>66</v>
      </c>
      <c r="B11" s="36">
        <f t="shared" ref="B11:Q11" si="1">SUM(B12:B15)</f>
        <v>714</v>
      </c>
      <c r="C11" s="36">
        <f t="shared" si="1"/>
        <v>507</v>
      </c>
      <c r="D11" s="36">
        <f t="shared" si="1"/>
        <v>8335</v>
      </c>
      <c r="E11" s="36">
        <f t="shared" si="1"/>
        <v>2273</v>
      </c>
      <c r="F11" s="36">
        <f t="shared" si="1"/>
        <v>301</v>
      </c>
      <c r="G11" s="36">
        <f t="shared" si="1"/>
        <v>289</v>
      </c>
      <c r="H11" s="36">
        <f t="shared" si="1"/>
        <v>5958</v>
      </c>
      <c r="I11" s="36">
        <f t="shared" si="1"/>
        <v>768</v>
      </c>
      <c r="J11" s="36">
        <f t="shared" si="1"/>
        <v>1855</v>
      </c>
      <c r="K11" s="36">
        <f t="shared" si="1"/>
        <v>1231.83</v>
      </c>
      <c r="L11" s="36">
        <f t="shared" si="1"/>
        <v>1833</v>
      </c>
      <c r="M11" s="36">
        <f t="shared" si="1"/>
        <v>1216.54</v>
      </c>
      <c r="N11" s="36">
        <f t="shared" si="1"/>
        <v>1243</v>
      </c>
      <c r="O11" s="36">
        <f t="shared" si="1"/>
        <v>478</v>
      </c>
      <c r="P11" s="36">
        <f t="shared" si="1"/>
        <v>596</v>
      </c>
      <c r="Q11" s="36">
        <f t="shared" si="1"/>
        <v>191</v>
      </c>
      <c r="S11" s="136">
        <f>SUM(S12:S15)</f>
        <v>707</v>
      </c>
      <c r="T11" s="136">
        <f>SUM(T12:T15)</f>
        <v>16</v>
      </c>
    </row>
    <row r="12" spans="1:20" ht="24" x14ac:dyDescent="0.2">
      <c r="A12" s="40" t="s">
        <v>67</v>
      </c>
      <c r="B12" s="19">
        <v>339</v>
      </c>
      <c r="C12" s="19">
        <v>428</v>
      </c>
      <c r="D12" s="19">
        <v>360</v>
      </c>
      <c r="E12" s="19">
        <v>479</v>
      </c>
      <c r="F12" s="19">
        <v>15</v>
      </c>
      <c r="G12" s="19">
        <v>289</v>
      </c>
      <c r="H12" s="19">
        <v>216</v>
      </c>
      <c r="I12" s="19">
        <v>767</v>
      </c>
      <c r="J12" s="61">
        <v>445</v>
      </c>
      <c r="K12" s="61">
        <v>303</v>
      </c>
      <c r="L12" s="61">
        <v>429</v>
      </c>
      <c r="M12" s="61">
        <v>288</v>
      </c>
      <c r="N12" s="61">
        <v>394</v>
      </c>
      <c r="O12" s="61">
        <v>248</v>
      </c>
      <c r="P12" s="61">
        <v>34</v>
      </c>
      <c r="Q12" s="61">
        <v>8</v>
      </c>
      <c r="S12" s="19">
        <v>284</v>
      </c>
      <c r="T12" s="19">
        <v>16</v>
      </c>
    </row>
    <row r="13" spans="1:20" ht="36" x14ac:dyDescent="0.2">
      <c r="A13" s="40" t="s">
        <v>72</v>
      </c>
      <c r="B13" s="46">
        <v>23</v>
      </c>
      <c r="C13" s="46">
        <v>48</v>
      </c>
      <c r="D13" s="46">
        <v>40</v>
      </c>
      <c r="E13" s="46">
        <v>1012</v>
      </c>
      <c r="F13" s="46">
        <v>0</v>
      </c>
      <c r="G13" s="46">
        <v>0</v>
      </c>
      <c r="H13" s="46">
        <v>0</v>
      </c>
      <c r="I13" s="46">
        <v>0</v>
      </c>
      <c r="J13" s="46">
        <v>86</v>
      </c>
      <c r="K13" s="46">
        <v>66</v>
      </c>
      <c r="L13" s="46">
        <v>80</v>
      </c>
      <c r="M13" s="46">
        <v>66</v>
      </c>
      <c r="N13" s="46">
        <v>67</v>
      </c>
      <c r="O13" s="46">
        <v>28</v>
      </c>
      <c r="P13" s="46">
        <v>19</v>
      </c>
      <c r="Q13" s="46">
        <v>11</v>
      </c>
      <c r="S13" s="19">
        <v>35</v>
      </c>
      <c r="T13" s="19">
        <v>0</v>
      </c>
    </row>
    <row r="14" spans="1:20" ht="24.75" customHeight="1" x14ac:dyDescent="0.2">
      <c r="A14" s="40" t="s">
        <v>73</v>
      </c>
      <c r="B14" s="46">
        <v>22</v>
      </c>
      <c r="C14" s="46">
        <v>31</v>
      </c>
      <c r="D14" s="46">
        <v>20</v>
      </c>
      <c r="E14" s="46">
        <v>782</v>
      </c>
      <c r="F14" s="46">
        <v>0</v>
      </c>
      <c r="G14" s="46">
        <v>0</v>
      </c>
      <c r="H14" s="46">
        <v>0</v>
      </c>
      <c r="I14" s="46">
        <v>0</v>
      </c>
      <c r="J14" s="46">
        <v>43</v>
      </c>
      <c r="K14" s="46">
        <v>31.5</v>
      </c>
      <c r="L14" s="46">
        <v>43</v>
      </c>
      <c r="M14" s="46">
        <v>31.5</v>
      </c>
      <c r="N14" s="46">
        <v>27</v>
      </c>
      <c r="O14" s="46">
        <v>8</v>
      </c>
      <c r="P14" s="46">
        <v>17</v>
      </c>
      <c r="Q14" s="46">
        <v>9</v>
      </c>
      <c r="S14" s="19">
        <v>7</v>
      </c>
      <c r="T14" s="19">
        <v>0</v>
      </c>
    </row>
    <row r="15" spans="1:20" ht="24" x14ac:dyDescent="0.2">
      <c r="A15" s="40" t="s">
        <v>74</v>
      </c>
      <c r="B15" s="71">
        <v>330</v>
      </c>
      <c r="C15" s="71">
        <v>0</v>
      </c>
      <c r="D15" s="71">
        <v>7915</v>
      </c>
      <c r="E15" s="71">
        <v>0</v>
      </c>
      <c r="F15" s="71">
        <v>286</v>
      </c>
      <c r="G15" s="71">
        <v>0</v>
      </c>
      <c r="H15" s="71">
        <v>5742</v>
      </c>
      <c r="I15" s="71">
        <v>1</v>
      </c>
      <c r="J15" s="71">
        <v>1281</v>
      </c>
      <c r="K15" s="171">
        <v>831.33</v>
      </c>
      <c r="L15" s="71">
        <v>1281</v>
      </c>
      <c r="M15" s="171">
        <v>831.04</v>
      </c>
      <c r="N15" s="71">
        <v>755</v>
      </c>
      <c r="O15" s="71">
        <v>194</v>
      </c>
      <c r="P15" s="71">
        <v>526</v>
      </c>
      <c r="Q15" s="71">
        <v>163</v>
      </c>
      <c r="S15" s="19">
        <v>381</v>
      </c>
      <c r="T15" s="19">
        <v>0</v>
      </c>
    </row>
    <row r="16" spans="1:20" ht="35.25" customHeight="1" x14ac:dyDescent="0.2">
      <c r="A16" s="91" t="s">
        <v>75</v>
      </c>
      <c r="B16" s="21">
        <v>2017</v>
      </c>
      <c r="C16" s="21">
        <v>2083</v>
      </c>
      <c r="D16" s="21">
        <v>2</v>
      </c>
      <c r="E16" s="21">
        <v>7</v>
      </c>
      <c r="F16" s="21">
        <v>0</v>
      </c>
      <c r="G16" s="21">
        <v>0</v>
      </c>
      <c r="H16" s="21">
        <v>0</v>
      </c>
      <c r="I16" s="21">
        <v>0</v>
      </c>
      <c r="J16" s="21">
        <v>18</v>
      </c>
      <c r="K16" s="21">
        <v>65</v>
      </c>
      <c r="L16" s="21">
        <v>36</v>
      </c>
      <c r="M16" s="21">
        <v>34</v>
      </c>
      <c r="N16" s="21">
        <v>33</v>
      </c>
      <c r="O16" s="21">
        <v>29</v>
      </c>
      <c r="P16" s="21">
        <v>3</v>
      </c>
      <c r="Q16" s="21">
        <v>2</v>
      </c>
      <c r="S16" s="136">
        <v>18</v>
      </c>
      <c r="T16" s="136">
        <v>5</v>
      </c>
    </row>
    <row r="17" spans="1:26" ht="23.25" customHeight="1" x14ac:dyDescent="0.2">
      <c r="A17" s="20" t="s">
        <v>68</v>
      </c>
      <c r="B17" s="21">
        <f t="shared" ref="B17:Q17" si="2">SUM(B21:B24)</f>
        <v>44</v>
      </c>
      <c r="C17" s="21">
        <f t="shared" si="2"/>
        <v>106</v>
      </c>
      <c r="D17" s="21">
        <f t="shared" si="2"/>
        <v>28</v>
      </c>
      <c r="E17" s="21">
        <f t="shared" si="2"/>
        <v>53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14</v>
      </c>
      <c r="K17" s="21">
        <f t="shared" si="2"/>
        <v>13.75</v>
      </c>
      <c r="L17" s="21">
        <f t="shared" si="2"/>
        <v>14</v>
      </c>
      <c r="M17" s="21">
        <f t="shared" si="2"/>
        <v>13.75</v>
      </c>
      <c r="N17" s="21">
        <f t="shared" si="2"/>
        <v>11</v>
      </c>
      <c r="O17" s="21">
        <f t="shared" si="2"/>
        <v>6</v>
      </c>
      <c r="P17" s="21">
        <f t="shared" si="2"/>
        <v>3</v>
      </c>
      <c r="Q17" s="21">
        <f t="shared" si="2"/>
        <v>3</v>
      </c>
      <c r="S17" s="136">
        <f>SUM(S21:S24)</f>
        <v>4</v>
      </c>
      <c r="T17" s="136">
        <f>SUM(T21:T24)</f>
        <v>0</v>
      </c>
    </row>
    <row r="18" spans="1:26" ht="15" customHeight="1" x14ac:dyDescent="0.2">
      <c r="A18" s="37" t="s">
        <v>46</v>
      </c>
      <c r="B18" s="82">
        <f t="shared" ref="B18:Q18" si="3">SUM(B19:B24)</f>
        <v>54</v>
      </c>
      <c r="C18" s="82">
        <f t="shared" si="3"/>
        <v>116</v>
      </c>
      <c r="D18" s="82">
        <f t="shared" si="3"/>
        <v>29</v>
      </c>
      <c r="E18" s="82">
        <f t="shared" si="3"/>
        <v>285</v>
      </c>
      <c r="F18" s="82">
        <f t="shared" si="3"/>
        <v>0</v>
      </c>
      <c r="G18" s="82">
        <f t="shared" si="3"/>
        <v>0</v>
      </c>
      <c r="H18" s="82">
        <f t="shared" si="3"/>
        <v>25</v>
      </c>
      <c r="I18" s="82">
        <f t="shared" si="3"/>
        <v>25</v>
      </c>
      <c r="J18" s="82">
        <f t="shared" si="3"/>
        <v>98</v>
      </c>
      <c r="K18" s="82">
        <f t="shared" si="3"/>
        <v>91.75</v>
      </c>
      <c r="L18" s="82">
        <f t="shared" si="3"/>
        <v>89</v>
      </c>
      <c r="M18" s="82">
        <f t="shared" si="3"/>
        <v>83.75</v>
      </c>
      <c r="N18" s="82">
        <f t="shared" si="3"/>
        <v>76</v>
      </c>
      <c r="O18" s="82">
        <f t="shared" si="3"/>
        <v>41</v>
      </c>
      <c r="P18" s="82">
        <f t="shared" si="3"/>
        <v>8</v>
      </c>
      <c r="Q18" s="82">
        <f t="shared" si="3"/>
        <v>8</v>
      </c>
      <c r="S18" s="41">
        <f>SUM(S19:S24)</f>
        <v>53</v>
      </c>
      <c r="T18" s="41">
        <f>SUM(T19:T24)</f>
        <v>4</v>
      </c>
    </row>
    <row r="19" spans="1:26" ht="37.5" customHeight="1" x14ac:dyDescent="0.2">
      <c r="A19" s="42" t="s">
        <v>47</v>
      </c>
      <c r="B19" s="46">
        <v>10</v>
      </c>
      <c r="C19" s="46">
        <v>10</v>
      </c>
      <c r="D19" s="46">
        <v>0</v>
      </c>
      <c r="E19" s="46">
        <v>0</v>
      </c>
      <c r="F19" s="46">
        <v>0</v>
      </c>
      <c r="G19" s="46">
        <v>0</v>
      </c>
      <c r="H19" s="46">
        <v>25</v>
      </c>
      <c r="I19" s="46">
        <v>25</v>
      </c>
      <c r="J19" s="46">
        <v>72</v>
      </c>
      <c r="K19" s="46">
        <v>67</v>
      </c>
      <c r="L19" s="46">
        <v>63</v>
      </c>
      <c r="M19" s="46">
        <v>59</v>
      </c>
      <c r="N19" s="46">
        <v>58</v>
      </c>
      <c r="O19" s="46">
        <v>34</v>
      </c>
      <c r="P19" s="46">
        <v>5</v>
      </c>
      <c r="Q19" s="46">
        <v>1</v>
      </c>
      <c r="S19" s="19">
        <v>47</v>
      </c>
      <c r="T19" s="19">
        <v>4</v>
      </c>
    </row>
    <row r="20" spans="1:26" x14ac:dyDescent="0.2">
      <c r="A20" s="132" t="s">
        <v>48</v>
      </c>
      <c r="B20" s="68">
        <v>0</v>
      </c>
      <c r="C20" s="68">
        <v>0</v>
      </c>
      <c r="D20" s="68">
        <v>1</v>
      </c>
      <c r="E20" s="68">
        <v>232</v>
      </c>
      <c r="F20" s="68">
        <v>0</v>
      </c>
      <c r="G20" s="68">
        <v>0</v>
      </c>
      <c r="H20" s="68">
        <v>0</v>
      </c>
      <c r="I20" s="68">
        <v>0</v>
      </c>
      <c r="J20" s="68">
        <v>12</v>
      </c>
      <c r="K20" s="68">
        <v>11</v>
      </c>
      <c r="L20" s="68">
        <v>12</v>
      </c>
      <c r="M20" s="68">
        <v>11</v>
      </c>
      <c r="N20" s="68">
        <v>7</v>
      </c>
      <c r="O20" s="68">
        <v>1</v>
      </c>
      <c r="P20" s="68"/>
      <c r="Q20" s="68">
        <v>4</v>
      </c>
      <c r="S20" s="145">
        <v>2</v>
      </c>
      <c r="T20" s="145">
        <v>0</v>
      </c>
    </row>
    <row r="21" spans="1:26" ht="36" x14ac:dyDescent="0.2">
      <c r="A21" s="42" t="s">
        <v>49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1</v>
      </c>
      <c r="K21" s="46">
        <v>1</v>
      </c>
      <c r="L21" s="46">
        <v>1</v>
      </c>
      <c r="M21" s="46">
        <v>1</v>
      </c>
      <c r="N21" s="46">
        <v>1</v>
      </c>
      <c r="O21" s="46">
        <v>1</v>
      </c>
      <c r="P21" s="46">
        <v>0</v>
      </c>
      <c r="Q21" s="46">
        <v>0</v>
      </c>
      <c r="S21" s="19">
        <v>0</v>
      </c>
      <c r="T21" s="19">
        <v>0</v>
      </c>
    </row>
    <row r="22" spans="1:26" ht="24" customHeight="1" x14ac:dyDescent="0.2">
      <c r="A22" s="44" t="s">
        <v>69</v>
      </c>
      <c r="B22" s="68">
        <v>0</v>
      </c>
      <c r="C22" s="68">
        <v>0</v>
      </c>
      <c r="D22" s="68">
        <v>1</v>
      </c>
      <c r="E22" s="68">
        <v>3</v>
      </c>
      <c r="F22" s="68">
        <v>0</v>
      </c>
      <c r="G22" s="68">
        <v>0</v>
      </c>
      <c r="H22" s="68">
        <v>0</v>
      </c>
      <c r="I22" s="68">
        <v>0</v>
      </c>
      <c r="J22" s="68">
        <v>5</v>
      </c>
      <c r="K22" s="68">
        <v>6</v>
      </c>
      <c r="L22" s="68">
        <v>5</v>
      </c>
      <c r="M22" s="68">
        <v>6</v>
      </c>
      <c r="N22" s="68">
        <v>4</v>
      </c>
      <c r="O22" s="68">
        <v>3</v>
      </c>
      <c r="P22" s="68">
        <v>1</v>
      </c>
      <c r="Q22" s="68">
        <v>1</v>
      </c>
      <c r="S22" s="19">
        <v>3</v>
      </c>
      <c r="T22" s="19">
        <v>0</v>
      </c>
    </row>
    <row r="23" spans="1:26" ht="28.5" customHeight="1" x14ac:dyDescent="0.2">
      <c r="A23" s="42" t="s">
        <v>50</v>
      </c>
      <c r="B23" s="68">
        <v>0</v>
      </c>
      <c r="C23" s="68">
        <v>0</v>
      </c>
      <c r="D23" s="68">
        <v>5</v>
      </c>
      <c r="E23" s="68">
        <v>11</v>
      </c>
      <c r="F23" s="68">
        <v>0</v>
      </c>
      <c r="G23" s="68">
        <v>0</v>
      </c>
      <c r="H23" s="68">
        <v>0</v>
      </c>
      <c r="I23" s="68">
        <v>0</v>
      </c>
      <c r="J23" s="68">
        <v>4</v>
      </c>
      <c r="K23" s="68">
        <v>3.5</v>
      </c>
      <c r="L23" s="68">
        <v>4</v>
      </c>
      <c r="M23" s="68">
        <v>3.5</v>
      </c>
      <c r="N23" s="68">
        <v>4</v>
      </c>
      <c r="O23" s="68">
        <v>1</v>
      </c>
      <c r="P23" s="68">
        <v>0</v>
      </c>
      <c r="Q23" s="68">
        <v>0</v>
      </c>
      <c r="S23" s="19">
        <v>1</v>
      </c>
      <c r="T23" s="19">
        <v>0</v>
      </c>
      <c r="Z23" s="8" t="s">
        <v>43</v>
      </c>
    </row>
    <row r="24" spans="1:26" x14ac:dyDescent="0.2">
      <c r="A24" s="42" t="s">
        <v>51</v>
      </c>
      <c r="B24" s="46">
        <v>44</v>
      </c>
      <c r="C24" s="46">
        <v>106</v>
      </c>
      <c r="D24" s="46">
        <v>22</v>
      </c>
      <c r="E24" s="46">
        <v>39</v>
      </c>
      <c r="F24" s="46">
        <v>0</v>
      </c>
      <c r="G24" s="46">
        <v>0</v>
      </c>
      <c r="H24" s="46">
        <v>0</v>
      </c>
      <c r="I24" s="46">
        <v>0</v>
      </c>
      <c r="J24" s="46">
        <v>4</v>
      </c>
      <c r="K24" s="46">
        <v>3.25</v>
      </c>
      <c r="L24" s="46">
        <v>4</v>
      </c>
      <c r="M24" s="46">
        <v>3.25</v>
      </c>
      <c r="N24" s="46">
        <v>2</v>
      </c>
      <c r="O24" s="46">
        <v>1</v>
      </c>
      <c r="P24" s="46">
        <v>2</v>
      </c>
      <c r="Q24" s="46">
        <v>2</v>
      </c>
      <c r="S24" s="19">
        <v>0</v>
      </c>
      <c r="T24" s="19">
        <v>0</v>
      </c>
    </row>
    <row r="25" spans="1:26" x14ac:dyDescent="0.2">
      <c r="A25" s="93" t="s">
        <v>57</v>
      </c>
      <c r="B25" s="34">
        <f t="shared" ref="B25:Q25" si="4">SUM(B29)</f>
        <v>14</v>
      </c>
      <c r="C25" s="34">
        <f t="shared" si="4"/>
        <v>14</v>
      </c>
      <c r="D25" s="34">
        <f t="shared" si="4"/>
        <v>18</v>
      </c>
      <c r="E25" s="34">
        <f t="shared" si="4"/>
        <v>32</v>
      </c>
      <c r="F25" s="34">
        <f t="shared" si="4"/>
        <v>0</v>
      </c>
      <c r="G25" s="34">
        <f t="shared" si="4"/>
        <v>0</v>
      </c>
      <c r="H25" s="34">
        <f t="shared" si="4"/>
        <v>0</v>
      </c>
      <c r="I25" s="34">
        <f t="shared" si="4"/>
        <v>0</v>
      </c>
      <c r="J25" s="34">
        <f t="shared" si="4"/>
        <v>7</v>
      </c>
      <c r="K25" s="34">
        <f t="shared" si="4"/>
        <v>5</v>
      </c>
      <c r="L25" s="34">
        <f t="shared" si="4"/>
        <v>7</v>
      </c>
      <c r="M25" s="34">
        <f t="shared" si="4"/>
        <v>5</v>
      </c>
      <c r="N25" s="34">
        <f t="shared" si="4"/>
        <v>5</v>
      </c>
      <c r="O25" s="34">
        <f t="shared" si="4"/>
        <v>3</v>
      </c>
      <c r="P25" s="34">
        <f t="shared" si="4"/>
        <v>2</v>
      </c>
      <c r="Q25" s="34">
        <f t="shared" si="4"/>
        <v>0</v>
      </c>
      <c r="S25" s="136">
        <f>SUM(S29)</f>
        <v>1</v>
      </c>
      <c r="T25" s="136">
        <f>SUM(T29)</f>
        <v>0</v>
      </c>
    </row>
    <row r="26" spans="1:26" ht="24" x14ac:dyDescent="0.2">
      <c r="A26" s="37" t="s">
        <v>56</v>
      </c>
      <c r="B26" s="38">
        <f t="shared" ref="B26:Q26" si="5">SUM(B27:B29)</f>
        <v>32</v>
      </c>
      <c r="C26" s="38">
        <f t="shared" si="5"/>
        <v>32</v>
      </c>
      <c r="D26" s="38">
        <f t="shared" si="5"/>
        <v>58</v>
      </c>
      <c r="E26" s="38">
        <f t="shared" si="5"/>
        <v>72</v>
      </c>
      <c r="F26" s="38">
        <f t="shared" si="5"/>
        <v>10</v>
      </c>
      <c r="G26" s="38">
        <f t="shared" si="5"/>
        <v>9</v>
      </c>
      <c r="H26" s="38">
        <f t="shared" si="5"/>
        <v>187</v>
      </c>
      <c r="I26" s="38">
        <f t="shared" si="5"/>
        <v>184</v>
      </c>
      <c r="J26" s="38">
        <f t="shared" si="5"/>
        <v>64</v>
      </c>
      <c r="K26" s="38">
        <f t="shared" si="5"/>
        <v>60.5</v>
      </c>
      <c r="L26" s="38">
        <f t="shared" si="5"/>
        <v>64</v>
      </c>
      <c r="M26" s="38">
        <f t="shared" si="5"/>
        <v>60.5</v>
      </c>
      <c r="N26" s="38">
        <f t="shared" si="5"/>
        <v>48</v>
      </c>
      <c r="O26" s="38">
        <f t="shared" si="5"/>
        <v>22</v>
      </c>
      <c r="P26" s="38">
        <f t="shared" si="5"/>
        <v>16</v>
      </c>
      <c r="Q26" s="38">
        <f t="shared" si="5"/>
        <v>0</v>
      </c>
      <c r="R26" s="28"/>
      <c r="S26" s="140">
        <f>SUM(S27:S29)</f>
        <v>25</v>
      </c>
      <c r="T26" s="41">
        <f>SUM(T27:T29)</f>
        <v>0</v>
      </c>
    </row>
    <row r="27" spans="1:26" ht="28.5" customHeight="1" x14ac:dyDescent="0.2">
      <c r="A27" s="40" t="s">
        <v>76</v>
      </c>
      <c r="B27" s="19">
        <v>18</v>
      </c>
      <c r="C27" s="19">
        <v>18</v>
      </c>
      <c r="D27" s="19">
        <v>40</v>
      </c>
      <c r="E27" s="19">
        <v>40</v>
      </c>
      <c r="F27" s="19">
        <v>10</v>
      </c>
      <c r="G27" s="19">
        <v>9</v>
      </c>
      <c r="H27" s="19">
        <v>187</v>
      </c>
      <c r="I27" s="19">
        <v>184</v>
      </c>
      <c r="J27" s="19">
        <v>38</v>
      </c>
      <c r="K27" s="19">
        <v>38</v>
      </c>
      <c r="L27" s="19">
        <v>38</v>
      </c>
      <c r="M27" s="19">
        <v>38</v>
      </c>
      <c r="N27" s="19">
        <v>28</v>
      </c>
      <c r="O27" s="19">
        <v>17</v>
      </c>
      <c r="P27" s="19">
        <v>10</v>
      </c>
      <c r="Q27" s="19">
        <v>0</v>
      </c>
      <c r="R27" s="28"/>
      <c r="S27" s="28">
        <v>17</v>
      </c>
      <c r="T27" s="19">
        <v>0</v>
      </c>
    </row>
    <row r="28" spans="1:26" ht="24" x14ac:dyDescent="0.2">
      <c r="A28" s="40" t="s">
        <v>70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19</v>
      </c>
      <c r="K28" s="19">
        <v>17.5</v>
      </c>
      <c r="L28" s="19">
        <v>19</v>
      </c>
      <c r="M28" s="19">
        <v>17.5</v>
      </c>
      <c r="N28" s="19">
        <v>15</v>
      </c>
      <c r="O28" s="19">
        <v>2</v>
      </c>
      <c r="P28" s="19">
        <v>4</v>
      </c>
      <c r="Q28" s="19">
        <v>0</v>
      </c>
      <c r="R28" s="28"/>
      <c r="S28" s="28">
        <v>7</v>
      </c>
      <c r="T28" s="19">
        <v>0</v>
      </c>
    </row>
    <row r="29" spans="1:26" ht="24" x14ac:dyDescent="0.2">
      <c r="A29" s="40" t="s">
        <v>71</v>
      </c>
      <c r="B29" s="19">
        <v>14</v>
      </c>
      <c r="C29" s="19">
        <v>14</v>
      </c>
      <c r="D29" s="19">
        <v>18</v>
      </c>
      <c r="E29" s="19">
        <v>32</v>
      </c>
      <c r="F29" s="19">
        <v>0</v>
      </c>
      <c r="G29" s="19">
        <v>0</v>
      </c>
      <c r="H29" s="19">
        <v>0</v>
      </c>
      <c r="I29" s="19">
        <v>0</v>
      </c>
      <c r="J29" s="19">
        <v>7</v>
      </c>
      <c r="K29" s="19">
        <v>5</v>
      </c>
      <c r="L29" s="19">
        <v>7</v>
      </c>
      <c r="M29" s="19">
        <v>5</v>
      </c>
      <c r="N29" s="19">
        <v>5</v>
      </c>
      <c r="O29" s="19">
        <v>3</v>
      </c>
      <c r="P29" s="19">
        <v>2</v>
      </c>
      <c r="Q29" s="19">
        <v>0</v>
      </c>
      <c r="R29" s="28"/>
      <c r="S29" s="28">
        <v>1</v>
      </c>
      <c r="T29" s="19">
        <v>0</v>
      </c>
    </row>
    <row r="30" spans="1:26" x14ac:dyDescent="0.2">
      <c r="A30" s="20" t="s">
        <v>52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55"/>
      <c r="S30" s="55"/>
      <c r="T30" s="131"/>
    </row>
    <row r="31" spans="1:26" ht="15" customHeight="1" x14ac:dyDescent="0.2">
      <c r="A31" s="20" t="s">
        <v>58</v>
      </c>
      <c r="B31" s="21">
        <f>SUM(B32:B33)</f>
        <v>254</v>
      </c>
      <c r="C31" s="21">
        <f>SUM(C32:C33)</f>
        <v>1399</v>
      </c>
      <c r="D31" s="21">
        <f t="shared" ref="D31:Q31" si="6">SUM(D32:D33)</f>
        <v>434</v>
      </c>
      <c r="E31" s="21">
        <f t="shared" si="6"/>
        <v>430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44.1</v>
      </c>
      <c r="K31" s="21">
        <f t="shared" si="6"/>
        <v>42.5</v>
      </c>
      <c r="L31" s="21">
        <f t="shared" si="6"/>
        <v>40</v>
      </c>
      <c r="M31" s="21">
        <f t="shared" si="6"/>
        <v>41.5</v>
      </c>
      <c r="N31" s="21">
        <f t="shared" si="6"/>
        <v>41</v>
      </c>
      <c r="O31" s="21">
        <f t="shared" si="6"/>
        <v>25</v>
      </c>
      <c r="P31" s="21">
        <f t="shared" si="6"/>
        <v>3</v>
      </c>
      <c r="Q31" s="21">
        <f t="shared" si="6"/>
        <v>4</v>
      </c>
      <c r="R31" s="130"/>
      <c r="S31" s="130">
        <f>SUM(S32:S33)</f>
        <v>20</v>
      </c>
      <c r="T31" s="136">
        <f>SUM(T32:T33)</f>
        <v>1</v>
      </c>
    </row>
    <row r="32" spans="1:26" ht="26.25" customHeight="1" x14ac:dyDescent="0.2">
      <c r="A32" s="44" t="s">
        <v>77</v>
      </c>
      <c r="B32" s="43">
        <v>159</v>
      </c>
      <c r="C32" s="43">
        <v>772</v>
      </c>
      <c r="D32" s="43">
        <v>25</v>
      </c>
      <c r="E32" s="43">
        <v>24</v>
      </c>
      <c r="F32" s="43">
        <v>0</v>
      </c>
      <c r="G32" s="43">
        <v>0</v>
      </c>
      <c r="H32" s="43">
        <v>0</v>
      </c>
      <c r="I32" s="43">
        <v>0</v>
      </c>
      <c r="J32" s="43">
        <v>29</v>
      </c>
      <c r="K32" s="43">
        <v>29</v>
      </c>
      <c r="L32" s="43">
        <v>29</v>
      </c>
      <c r="M32" s="43">
        <v>29</v>
      </c>
      <c r="N32" s="43">
        <v>28</v>
      </c>
      <c r="O32" s="43">
        <v>21</v>
      </c>
      <c r="P32" s="43">
        <v>1</v>
      </c>
      <c r="Q32" s="43">
        <v>1</v>
      </c>
      <c r="S32" s="145">
        <v>19</v>
      </c>
      <c r="T32" s="145">
        <v>0</v>
      </c>
    </row>
    <row r="33" spans="1:20" x14ac:dyDescent="0.2">
      <c r="A33" s="42" t="s">
        <v>53</v>
      </c>
      <c r="B33" s="46">
        <v>95</v>
      </c>
      <c r="C33" s="46">
        <v>627</v>
      </c>
      <c r="D33" s="46">
        <v>409</v>
      </c>
      <c r="E33" s="46">
        <v>406</v>
      </c>
      <c r="F33" s="46">
        <v>0</v>
      </c>
      <c r="G33" s="46">
        <v>0</v>
      </c>
      <c r="H33" s="46">
        <v>0</v>
      </c>
      <c r="I33" s="46"/>
      <c r="J33" s="46">
        <v>15.1</v>
      </c>
      <c r="K33" s="46">
        <v>13.5</v>
      </c>
      <c r="L33" s="46">
        <v>11</v>
      </c>
      <c r="M33" s="46">
        <v>12.5</v>
      </c>
      <c r="N33" s="46">
        <v>13</v>
      </c>
      <c r="O33" s="46">
        <v>4</v>
      </c>
      <c r="P33" s="46">
        <v>2</v>
      </c>
      <c r="Q33" s="46">
        <v>3</v>
      </c>
      <c r="S33" s="145">
        <v>1</v>
      </c>
      <c r="T33" s="145">
        <v>1</v>
      </c>
    </row>
    <row r="34" spans="1:20" ht="15" customHeight="1" x14ac:dyDescent="0.2">
      <c r="A34" s="56" t="s">
        <v>78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2</v>
      </c>
      <c r="K34" s="21">
        <v>2</v>
      </c>
      <c r="L34" s="21">
        <v>2</v>
      </c>
      <c r="M34" s="21">
        <v>2</v>
      </c>
      <c r="N34" s="21">
        <v>2</v>
      </c>
      <c r="O34" s="21">
        <v>1</v>
      </c>
      <c r="P34" s="21">
        <v>0</v>
      </c>
      <c r="Q34" s="21">
        <v>0</v>
      </c>
      <c r="S34" s="146">
        <v>0</v>
      </c>
      <c r="T34" s="146">
        <v>0</v>
      </c>
    </row>
    <row r="35" spans="1:20" ht="16.5" customHeight="1" x14ac:dyDescent="0.2">
      <c r="A35" s="56" t="s">
        <v>54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S35" s="109"/>
      <c r="T35" s="109"/>
    </row>
    <row r="36" spans="1:20" ht="35.25" customHeight="1" thickBot="1" x14ac:dyDescent="0.25">
      <c r="A36" s="54" t="s">
        <v>156</v>
      </c>
      <c r="B36" s="35">
        <v>2</v>
      </c>
      <c r="C36" s="35">
        <v>41</v>
      </c>
      <c r="D36" s="35">
        <v>2</v>
      </c>
      <c r="E36" s="35">
        <v>10</v>
      </c>
      <c r="F36" s="35">
        <v>0</v>
      </c>
      <c r="G36" s="35">
        <v>0</v>
      </c>
      <c r="H36" s="35">
        <v>0</v>
      </c>
      <c r="I36" s="35">
        <v>0</v>
      </c>
      <c r="J36" s="35">
        <v>34</v>
      </c>
      <c r="K36" s="35">
        <v>34</v>
      </c>
      <c r="L36" s="35">
        <v>4</v>
      </c>
      <c r="M36" s="35">
        <v>4</v>
      </c>
      <c r="N36" s="35">
        <v>2</v>
      </c>
      <c r="O36" s="35">
        <v>2</v>
      </c>
      <c r="P36" s="35">
        <v>2</v>
      </c>
      <c r="Q36" s="35">
        <v>2</v>
      </c>
      <c r="S36" s="136">
        <v>1</v>
      </c>
      <c r="T36" s="136">
        <v>1</v>
      </c>
    </row>
    <row r="37" spans="1:20" ht="13.5" thickBot="1" x14ac:dyDescent="0.25">
      <c r="A37" s="83" t="s">
        <v>55</v>
      </c>
      <c r="B37" s="160">
        <f t="shared" ref="B37:Q37" si="7">SUM(B7+B11+B16+B17+B25+B31+B34+B36)</f>
        <v>7835</v>
      </c>
      <c r="C37" s="160">
        <f t="shared" si="7"/>
        <v>9639</v>
      </c>
      <c r="D37" s="160">
        <f t="shared" si="7"/>
        <v>10136</v>
      </c>
      <c r="E37" s="160">
        <f t="shared" si="7"/>
        <v>4555</v>
      </c>
      <c r="F37" s="160">
        <f t="shared" si="7"/>
        <v>316</v>
      </c>
      <c r="G37" s="160">
        <f t="shared" si="7"/>
        <v>299</v>
      </c>
      <c r="H37" s="160">
        <f t="shared" si="7"/>
        <v>5958</v>
      </c>
      <c r="I37" s="160">
        <f t="shared" si="7"/>
        <v>768</v>
      </c>
      <c r="J37" s="160">
        <f t="shared" si="7"/>
        <v>5179.1000000000004</v>
      </c>
      <c r="K37" s="160">
        <f t="shared" si="7"/>
        <v>4120.83</v>
      </c>
      <c r="L37" s="160">
        <f t="shared" si="7"/>
        <v>4293</v>
      </c>
      <c r="M37" s="160">
        <f t="shared" si="7"/>
        <v>3463.29</v>
      </c>
      <c r="N37" s="160">
        <f t="shared" si="7"/>
        <v>2592</v>
      </c>
      <c r="O37" s="160">
        <f t="shared" si="7"/>
        <v>1214</v>
      </c>
      <c r="P37" s="160">
        <f t="shared" si="7"/>
        <v>1711</v>
      </c>
      <c r="Q37" s="160">
        <f t="shared" si="7"/>
        <v>786</v>
      </c>
      <c r="R37" s="166"/>
      <c r="S37" s="160">
        <f>SUM(S7+S11+S16+S17+S25+S31+S34+S36)</f>
        <v>1874</v>
      </c>
      <c r="T37" s="160">
        <f>SUM(T7+T11+T16+T17+T25+T31+T34+T36)</f>
        <v>59</v>
      </c>
    </row>
    <row r="38" spans="1:20" ht="12.75" customHeight="1" x14ac:dyDescent="0.2">
      <c r="A38" s="23"/>
      <c r="B38" s="23"/>
      <c r="C38" s="23"/>
    </row>
    <row r="39" spans="1:20" x14ac:dyDescent="0.2">
      <c r="A39" s="32"/>
    </row>
    <row r="40" spans="1:20" x14ac:dyDescent="0.2">
      <c r="A40" s="32"/>
    </row>
  </sheetData>
  <mergeCells count="26">
    <mergeCell ref="H3:H5"/>
    <mergeCell ref="I3:I4"/>
    <mergeCell ref="P3:Q3"/>
    <mergeCell ref="N4:N5"/>
    <mergeCell ref="O4:O5"/>
    <mergeCell ref="P4:P5"/>
    <mergeCell ref="Q4:Q5"/>
    <mergeCell ref="N3:O3"/>
    <mergeCell ref="L3:L5"/>
    <mergeCell ref="M3:M5"/>
    <mergeCell ref="S2:S5"/>
    <mergeCell ref="T2:T5"/>
    <mergeCell ref="J1:T1"/>
    <mergeCell ref="A1:A5"/>
    <mergeCell ref="B1:I1"/>
    <mergeCell ref="B2:E2"/>
    <mergeCell ref="F2:I2"/>
    <mergeCell ref="L2:Q2"/>
    <mergeCell ref="B3:B5"/>
    <mergeCell ref="C3:C4"/>
    <mergeCell ref="D3:D5"/>
    <mergeCell ref="E3:E4"/>
    <mergeCell ref="K2:K5"/>
    <mergeCell ref="J2:J5"/>
    <mergeCell ref="F3:F5"/>
    <mergeCell ref="G3:G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9</vt:i4>
      </vt:variant>
      <vt:variant>
        <vt:lpstr>Zone denumite</vt:lpstr>
      </vt:variant>
      <vt:variant>
        <vt:i4>4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Sheet1!Zona_de_imprimat</vt:lpstr>
      <vt:lpstr>Sheet4!Zona_de_imprimat</vt:lpstr>
      <vt:lpstr>Sheet6!Zona_de_imprimat</vt:lpstr>
      <vt:lpstr>Sheet7!Zona_de_imprimat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USER</cp:lastModifiedBy>
  <cp:lastPrinted>2015-07-21T08:17:47Z</cp:lastPrinted>
  <dcterms:created xsi:type="dcterms:W3CDTF">2007-01-10T10:28:39Z</dcterms:created>
  <dcterms:modified xsi:type="dcterms:W3CDTF">2017-10-26T05:57:02Z</dcterms:modified>
</cp:coreProperties>
</file>